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-435" windowWidth="20730" windowHeight="11760" tabRatio="807"/>
  </bookViews>
  <sheets>
    <sheet name="DATA MAKLUMAT MURID" sheetId="19" r:id="rId1"/>
    <sheet name="LAPORAN MURID(INVIDU)" sheetId="17" r:id="rId2"/>
    <sheet name="GRAF PENCAPAIAN" sheetId="22" r:id="rId3"/>
    <sheet name="DATA THP PENGUASAAN" sheetId="5" r:id="rId4"/>
  </sheets>
  <definedNames>
    <definedName name="_xlnm.Print_Area" localSheetId="0">'DATA MAKLUMAT MURID'!$A$1:$Q$31</definedName>
    <definedName name="_xlnm.Print_Area" localSheetId="2">'GRAF PENCAPAIAN'!$A$1:$AV$39</definedName>
    <definedName name="_xlnm.Print_Area" localSheetId="1">'LAPORAN MURID(INVIDU)'!$A$1:$H$62</definedName>
    <definedName name="_xlnm.Print_Titles" localSheetId="0">'DATA MAKLUMAT MURID'!$1:$9</definedName>
  </definedNames>
  <calcPr calcId="125725"/>
</workbook>
</file>

<file path=xl/calcChain.xml><?xml version="1.0" encoding="utf-8"?>
<calcChain xmlns="http://schemas.openxmlformats.org/spreadsheetml/2006/main">
  <c r="D61" i="17"/>
  <c r="F8"/>
  <c r="K17"/>
  <c r="L17" s="1"/>
  <c r="K16"/>
  <c r="L16"/>
  <c r="K15"/>
  <c r="L15"/>
  <c r="AG32" i="22"/>
  <c r="AF32"/>
  <c r="AE32"/>
  <c r="AD32"/>
  <c r="AC32"/>
  <c r="AB32"/>
  <c r="AG21"/>
  <c r="AF21"/>
  <c r="AE21"/>
  <c r="AD21"/>
  <c r="AC21"/>
  <c r="AB21"/>
  <c r="AG9"/>
  <c r="AF9"/>
  <c r="AE9"/>
  <c r="AD9"/>
  <c r="AC9"/>
  <c r="AB9"/>
  <c r="Y32"/>
  <c r="X32"/>
  <c r="W32"/>
  <c r="V32"/>
  <c r="U32"/>
  <c r="T32"/>
  <c r="Y21"/>
  <c r="X21"/>
  <c r="W21"/>
  <c r="V21"/>
  <c r="U21"/>
  <c r="T21"/>
  <c r="Y9"/>
  <c r="X9"/>
  <c r="W9"/>
  <c r="V9"/>
  <c r="U9"/>
  <c r="T9"/>
  <c r="P32"/>
  <c r="O32"/>
  <c r="N32"/>
  <c r="M32"/>
  <c r="L32"/>
  <c r="K32"/>
  <c r="P21"/>
  <c r="O21"/>
  <c r="N21"/>
  <c r="M21"/>
  <c r="L21"/>
  <c r="K21"/>
  <c r="P9"/>
  <c r="O9"/>
  <c r="N9"/>
  <c r="M9"/>
  <c r="L9"/>
  <c r="F52" i="17"/>
  <c r="G53" s="1"/>
  <c r="Q11" i="19"/>
  <c r="Q12"/>
  <c r="Q13"/>
  <c r="F22" i="17"/>
  <c r="G23" s="1"/>
  <c r="C9" i="22"/>
  <c r="D9"/>
  <c r="E9"/>
  <c r="F9"/>
  <c r="G9"/>
  <c r="H9"/>
  <c r="C21"/>
  <c r="D21"/>
  <c r="E21"/>
  <c r="F21"/>
  <c r="G21"/>
  <c r="H21"/>
  <c r="C32"/>
  <c r="D32"/>
  <c r="E32"/>
  <c r="F32"/>
  <c r="G32"/>
  <c r="H32"/>
  <c r="C1" i="17"/>
  <c r="C2"/>
  <c r="C4"/>
  <c r="K7"/>
  <c r="L7"/>
  <c r="K8"/>
  <c r="L8" s="1"/>
  <c r="F9"/>
  <c r="K9"/>
  <c r="L9" s="1"/>
  <c r="F10"/>
  <c r="K10"/>
  <c r="L10" s="1"/>
  <c r="F11"/>
  <c r="K11"/>
  <c r="L11" s="1"/>
  <c r="F12"/>
  <c r="C58" s="1"/>
  <c r="K12"/>
  <c r="L12" s="1"/>
  <c r="K13"/>
  <c r="L13" s="1"/>
  <c r="K14"/>
  <c r="L14" s="1"/>
  <c r="F19"/>
  <c r="G20" s="1"/>
  <c r="F25"/>
  <c r="G26" s="1"/>
  <c r="F28"/>
  <c r="G29" s="1"/>
  <c r="F31"/>
  <c r="G32" s="1"/>
  <c r="F34"/>
  <c r="G35" s="1"/>
  <c r="F37"/>
  <c r="G38" s="1"/>
  <c r="F40"/>
  <c r="G41" s="1"/>
  <c r="F43"/>
  <c r="G44" s="1"/>
  <c r="F46"/>
  <c r="G47" s="1"/>
  <c r="F49"/>
  <c r="G50" s="1"/>
  <c r="Q10" i="19"/>
  <c r="P30" i="22"/>
  <c r="Y19"/>
  <c r="H7"/>
  <c r="Y7"/>
  <c r="AG30"/>
  <c r="AG19"/>
  <c r="AG7"/>
  <c r="Y30"/>
  <c r="H30"/>
  <c r="P19"/>
  <c r="P7"/>
  <c r="H19" l="1"/>
</calcChain>
</file>

<file path=xl/comments1.xml><?xml version="1.0" encoding="utf-8"?>
<comments xmlns="http://schemas.openxmlformats.org/spreadsheetml/2006/main">
  <authors>
    <author>Valued Acer Customer</author>
  </authors>
  <commentList>
    <comment ref="B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<sst xmlns="http://schemas.openxmlformats.org/spreadsheetml/2006/main" count="300" uniqueCount="152">
  <si>
    <t>BIL</t>
  </si>
  <si>
    <t>BAND</t>
  </si>
  <si>
    <t>JANTINA</t>
  </si>
  <si>
    <t>NO. SURAT BERANAK</t>
  </si>
  <si>
    <t>NAMA MURID</t>
  </si>
  <si>
    <t>:</t>
  </si>
  <si>
    <t>Nama Murid</t>
  </si>
  <si>
    <t>No. Surat Beranak</t>
  </si>
  <si>
    <t>Jantina</t>
  </si>
  <si>
    <t>Kelas</t>
  </si>
  <si>
    <t>Tarikh Pelaporan</t>
  </si>
  <si>
    <t>Kelas :</t>
  </si>
  <si>
    <t>NAMA GURU MATA PELAJARAN :</t>
  </si>
  <si>
    <t>TAFSIRAN</t>
  </si>
  <si>
    <t>Nama Guru Sejarah</t>
  </si>
  <si>
    <t>BAND KESELURUHAN</t>
  </si>
  <si>
    <t>(Guru Matapelajaran Pendidikan Sejarah)</t>
  </si>
  <si>
    <t>Bil Pel</t>
  </si>
  <si>
    <t>Jumlah semua</t>
  </si>
  <si>
    <t>PERNYATAAN TAHAP</t>
  </si>
  <si>
    <t>TAHAP</t>
  </si>
  <si>
    <t>…………………………..………………..…............</t>
  </si>
  <si>
    <r>
      <t>Berikut a</t>
    </r>
    <r>
      <rPr>
        <sz val="12"/>
        <color indexed="8"/>
        <rFont val="Arial"/>
        <family val="2"/>
      </rPr>
      <t>dalah pernyataan bagi kemahiran yang telah dikuasai:</t>
    </r>
  </si>
  <si>
    <t>TAHAP PENGUASAAN</t>
  </si>
  <si>
    <t>TAJUK</t>
  </si>
  <si>
    <t>Tahap Penguasaan</t>
  </si>
  <si>
    <t>TP 1</t>
  </si>
  <si>
    <t>TP 2</t>
  </si>
  <si>
    <t>TP 3</t>
  </si>
  <si>
    <t>TP 4</t>
  </si>
  <si>
    <t>TP 5</t>
  </si>
  <si>
    <t>TP 6</t>
  </si>
  <si>
    <t>Bil Murid</t>
  </si>
  <si>
    <t>Bil. Murid</t>
  </si>
  <si>
    <t>ANALISA PERTENGAHAN TAHUN PENGUASAAN MURID MENGIKUT TAJUK</t>
  </si>
  <si>
    <t>ANALISA AKHIR TAHUN PENGUASAAN MURID MENGIKUT TAJUK</t>
  </si>
  <si>
    <t>DATA PERNYATAAN TAHAP PENGUASAAN</t>
  </si>
  <si>
    <t xml:space="preserve">WARISAN NEGARA KITA  </t>
  </si>
  <si>
    <t>INSTITUSI RAJA</t>
  </si>
  <si>
    <t>AGAMA ISLAM</t>
  </si>
  <si>
    <t>BAHASA MELAYU</t>
  </si>
  <si>
    <t>PERJUANGAN KEMERDEKAAN NEGARA</t>
  </si>
  <si>
    <t>CAMPUR TANGAN DAN PENJAJAHAN KUASA LUAR</t>
  </si>
  <si>
    <t>PERJUANGAN TOKOH TEMPATAN</t>
  </si>
  <si>
    <t>SEJARAH KEMERDEKAAN NEGARA</t>
  </si>
  <si>
    <t>YANG DI-PERTUAN AGONG</t>
  </si>
  <si>
    <t>YANG DI-PERTUAN AGONG KETUA NEGARA</t>
  </si>
  <si>
    <t>IDENTITI NEGARA KITA</t>
  </si>
  <si>
    <t>JATA NEGARA</t>
  </si>
  <si>
    <t>BENDERA KEBANGSAAN</t>
  </si>
  <si>
    <t>LAGU KEBANGSAAN</t>
  </si>
  <si>
    <t>BUNGA KEBANGSAAN</t>
  </si>
  <si>
    <t>BAHASA KEBANGSAAN</t>
  </si>
  <si>
    <t>PENTAKSIRAN MATA PELAJARAN SEJARAH TAHUN 5</t>
  </si>
  <si>
    <t>Murid boleh menguasai maklumat tentang sejarah kemerdekaan negara.</t>
  </si>
  <si>
    <t>L</t>
  </si>
  <si>
    <t>PENJAJAHAN DAN CAMPUR TANGAN KUASA LUAR</t>
  </si>
  <si>
    <t>Tajuk 6.1</t>
  </si>
  <si>
    <t>Tajuk: 6.2</t>
  </si>
  <si>
    <t>Jumlah Semua</t>
  </si>
  <si>
    <t>Tajuk 6.3</t>
  </si>
  <si>
    <t>Tajuk 7.1</t>
  </si>
  <si>
    <t>Tajuk 7.2</t>
  </si>
  <si>
    <t>=</t>
  </si>
  <si>
    <t>Tajuk 7.3</t>
  </si>
  <si>
    <t>Tajuk 8</t>
  </si>
  <si>
    <t>Tajuk 9.2</t>
  </si>
  <si>
    <t>Tajuk 9.1</t>
  </si>
  <si>
    <t>Tajuk 9.3</t>
  </si>
  <si>
    <t>Tajuk 9.4</t>
  </si>
  <si>
    <t>BAGI MATA PELAJARAN SEJARAH TH 5</t>
  </si>
  <si>
    <t>Murid mengetahui sejarah kemerdekaan negara.</t>
  </si>
  <si>
    <t>Murid memahami sejarah kemerdekaan negara.</t>
  </si>
  <si>
    <t>Murid boleh membuat penilaian tentang sejarah kemerdekaan negara.</t>
  </si>
  <si>
    <t>SEJARAH KEMERDEKAAN 1957</t>
  </si>
  <si>
    <t xml:space="preserve">INSTITUSI YANG DIPERTUAN AGONG </t>
  </si>
  <si>
    <t xml:space="preserve">Murid mengetahui tentang institusi raja sebagai warisan negara. </t>
  </si>
  <si>
    <r>
      <t xml:space="preserve">Murid memahami tentang institusi raja </t>
    </r>
    <r>
      <rPr>
        <sz val="12"/>
        <color indexed="8"/>
        <rFont val="Arial"/>
        <family val="2"/>
      </rPr>
      <t xml:space="preserve"> sebagai warisan negara</t>
    </r>
    <r>
      <rPr>
        <sz val="12"/>
        <color indexed="8"/>
        <rFont val="Arial"/>
        <family val="2"/>
      </rPr>
      <t>.</t>
    </r>
  </si>
  <si>
    <t>Murid boleh menerangkan tentang institusi raja  sebagai warisan negara.</t>
  </si>
  <si>
    <r>
      <t xml:space="preserve">Murid boleh menguasai maklumat tentang institusi raja </t>
    </r>
    <r>
      <rPr>
        <sz val="12"/>
        <color indexed="8"/>
        <rFont val="Arial"/>
        <family val="2"/>
      </rPr>
      <t>sebagai warisan negara</t>
    </r>
    <r>
      <rPr>
        <sz val="12"/>
        <color indexed="8"/>
        <rFont val="Arial"/>
        <family val="2"/>
      </rPr>
      <t>.</t>
    </r>
  </si>
  <si>
    <r>
      <t>Murid boleh membuat penilaian tentang istitusi raja</t>
    </r>
    <r>
      <rPr>
        <sz val="12"/>
        <color indexed="8"/>
        <rFont val="Arial"/>
        <family val="2"/>
      </rPr>
      <t xml:space="preserve"> sebagai warisan negara.</t>
    </r>
  </si>
  <si>
    <r>
      <t xml:space="preserve">Murid boleh menzahirkan idea yang rasional tentang institusi raja </t>
    </r>
    <r>
      <rPr>
        <sz val="12"/>
        <color indexed="8"/>
        <rFont val="Arial"/>
        <family val="2"/>
      </rPr>
      <t>sebagai warisan negara</t>
    </r>
    <r>
      <rPr>
        <sz val="12"/>
        <color indexed="8"/>
        <rFont val="Arial"/>
        <family val="2"/>
      </rPr>
      <t>.</t>
    </r>
  </si>
  <si>
    <t>Murid mengetahui agama Islam sebagai warisan negara.</t>
  </si>
  <si>
    <t>Murid memahami agama Islam sebagai warisan negara.</t>
  </si>
  <si>
    <r>
      <t xml:space="preserve">Murid boleh menerangkan tentang agama Islam </t>
    </r>
    <r>
      <rPr>
        <sz val="9.6"/>
        <color indexed="8"/>
        <rFont val="Arial"/>
        <family val="2"/>
      </rPr>
      <t>sebagai warisan negara.</t>
    </r>
  </si>
  <si>
    <r>
      <t>Murid boleh menguasai maklumat tentang agama Islam</t>
    </r>
    <r>
      <rPr>
        <sz val="9.6"/>
        <color indexed="8"/>
        <rFont val="Arial"/>
        <family val="2"/>
      </rPr>
      <t xml:space="preserve"> sebagai warisan negara.</t>
    </r>
  </si>
  <si>
    <r>
      <t>Murid boleh membuat penilaian tentang agama Islam</t>
    </r>
    <r>
      <rPr>
        <sz val="9.6"/>
        <color indexed="8"/>
        <rFont val="Arial"/>
        <family val="2"/>
      </rPr>
      <t xml:space="preserve"> sebagai warisan negara.</t>
    </r>
  </si>
  <si>
    <r>
      <t>Murid boleh menzahirkan idea yang rasional tentang agama Islam</t>
    </r>
    <r>
      <rPr>
        <sz val="9.6"/>
        <color indexed="8"/>
        <rFont val="Arial"/>
        <family val="2"/>
      </rPr>
      <t xml:space="preserve"> sebagai warisan negara.</t>
    </r>
  </si>
  <si>
    <r>
      <t xml:space="preserve">Murid mengetahui tentang bahasa Melayu </t>
    </r>
    <r>
      <rPr>
        <sz val="9.6"/>
        <color indexed="8"/>
        <rFont val="Arial"/>
        <family val="2"/>
      </rPr>
      <t xml:space="preserve">sebagai warisan negara. </t>
    </r>
  </si>
  <si>
    <r>
      <t xml:space="preserve">Murid memahami bahasa Melayu </t>
    </r>
    <r>
      <rPr>
        <sz val="9.6"/>
        <color indexed="8"/>
        <rFont val="Arial"/>
        <family val="2"/>
      </rPr>
      <t>sebagai warisan negara.</t>
    </r>
  </si>
  <si>
    <t>Murid boleh menerangkan tentang bahasa Melayu sebagai warisan negara.</t>
  </si>
  <si>
    <r>
      <t xml:space="preserve">Murid boleh menguasai maklumat tentang bahasa Melayu </t>
    </r>
    <r>
      <rPr>
        <sz val="9.6"/>
        <color indexed="8"/>
        <rFont val="Arial"/>
        <family val="2"/>
      </rPr>
      <t>sebagai warisan negara.</t>
    </r>
  </si>
  <si>
    <r>
      <t xml:space="preserve">Murid boleh membuat penilaian tentang bahasa Melayu </t>
    </r>
    <r>
      <rPr>
        <sz val="9.6"/>
        <color indexed="8"/>
        <rFont val="Arial"/>
        <family val="2"/>
      </rPr>
      <t>sebagai warisan negara.</t>
    </r>
  </si>
  <si>
    <r>
      <t xml:space="preserve">Murid boleh menzahirkan idea yang rasional tentang bahasa Melayu </t>
    </r>
    <r>
      <rPr>
        <sz val="9.6"/>
        <color indexed="8"/>
        <rFont val="Arial"/>
        <family val="2"/>
      </rPr>
      <t>sebagai warisan negara.</t>
    </r>
  </si>
  <si>
    <t>Murid mengetahui tentang penjajahan dan campur tangan kuasa luar di negara kita.</t>
  </si>
  <si>
    <t>Murid memahami tentang penjajahan dan campur tangan kuasa luar di negara kita</t>
  </si>
  <si>
    <t>Murid boleh menerangkan tentang penjajahan dan campur tangan kuasa luar di negara kita</t>
  </si>
  <si>
    <t>Murid boleh menguasai maklumat tentang penjajahan dan campur tangan kuasa luar di negara kita.</t>
  </si>
  <si>
    <t>Murid boleh membuat penilaian tentang penjajahan dan campur tangan kuasa luar di negara kita.</t>
  </si>
  <si>
    <t>Murid boleh menzahirkan idea yang rasional berkaitan penjajahan dan campur tangan kuasa luar di negara kita.</t>
  </si>
  <si>
    <t>Murid mengetahui perjuangan tokoh tempatan menentang British.</t>
  </si>
  <si>
    <t>Murid memahami perjuangan tokoh tempatan menentang British.</t>
  </si>
  <si>
    <t>Murid boleh menerangkan perjuangan tokoh tempatan menentang British.</t>
  </si>
  <si>
    <t>Murid boleh menguasai maklumat tentang perjuangan tokoh tempatan menentang British.</t>
  </si>
  <si>
    <t xml:space="preserve">Murid boleh membuat penilaian perjuangan tokoh tempatan menentang British.  </t>
  </si>
  <si>
    <t>Murid boleh menzahirkan idea yang rasional tentang perjuangan tokoh tempatan menentang British.</t>
  </si>
  <si>
    <t>Murid boleh menerangkan tentang sejarah kemerdekaan negara.</t>
  </si>
  <si>
    <t>Murid boleh menzahirkan idea yang rasional tentang sejarah kemerdekaan negara.</t>
  </si>
  <si>
    <r>
      <t xml:space="preserve"> Murid mengetahui tentang </t>
    </r>
    <r>
      <rPr>
        <sz val="9.6"/>
        <color indexed="8"/>
        <rFont val="Arial"/>
        <family val="2"/>
      </rPr>
      <t>institusi Yang di-Pertuan Agong.</t>
    </r>
  </si>
  <si>
    <r>
      <t>Murid memahami tentang</t>
    </r>
    <r>
      <rPr>
        <sz val="9.6"/>
        <color indexed="8"/>
        <rFont val="Arial"/>
        <family val="2"/>
      </rPr>
      <t xml:space="preserve"> institusi Yang di-Pertuan Agong.</t>
    </r>
  </si>
  <si>
    <r>
      <t xml:space="preserve">Murid boleh menerangkan tentang institusi </t>
    </r>
    <r>
      <rPr>
        <sz val="9.6"/>
        <color indexed="8"/>
        <rFont val="Arial"/>
        <family val="2"/>
      </rPr>
      <t xml:space="preserve">Yang di-Pertuan Agong. </t>
    </r>
  </si>
  <si>
    <r>
      <t>Murid boleh menguasai maklumat tentang</t>
    </r>
    <r>
      <rPr>
        <sz val="9.6"/>
        <color indexed="8"/>
        <rFont val="Arial"/>
        <family val="2"/>
      </rPr>
      <t xml:space="preserve"> institusi Yang di-Pertuan Agong.</t>
    </r>
  </si>
  <si>
    <r>
      <t xml:space="preserve">Murid boleh membuat penilaian tentang institusi </t>
    </r>
    <r>
      <rPr>
        <sz val="9.6"/>
        <color indexed="8"/>
        <rFont val="Arial"/>
        <family val="2"/>
      </rPr>
      <t xml:space="preserve">Yang di-Pertuan Agong.  </t>
    </r>
  </si>
  <si>
    <r>
      <t>Murid boleh menzahirkan idea yang rasional tentang institusi</t>
    </r>
    <r>
      <rPr>
        <sz val="9.6"/>
        <color indexed="8"/>
        <rFont val="Arial"/>
        <family val="2"/>
      </rPr>
      <t xml:space="preserve"> Yang di-Pertuan Agong.</t>
    </r>
  </si>
  <si>
    <r>
      <t>Murid mengetahui Jata Negara sebagai lambang identiti</t>
    </r>
    <r>
      <rPr>
        <sz val="9.6"/>
        <color indexed="8"/>
        <rFont val="Arial"/>
        <family val="2"/>
      </rPr>
      <t xml:space="preserve"> negara.</t>
    </r>
  </si>
  <si>
    <r>
      <t>Murid memahami Jata Negara sebagai lambang identiti</t>
    </r>
    <r>
      <rPr>
        <sz val="9.6"/>
        <color indexed="8"/>
        <rFont val="Arial"/>
        <family val="2"/>
      </rPr>
      <t xml:space="preserve"> negara.</t>
    </r>
  </si>
  <si>
    <r>
      <t>Murid boleh menerangkan tentang Jata Negara sebagai lambang identiti</t>
    </r>
    <r>
      <rPr>
        <sz val="9.6"/>
        <color indexed="8"/>
        <rFont val="Arial"/>
        <family val="2"/>
      </rPr>
      <t xml:space="preserve"> negara. </t>
    </r>
  </si>
  <si>
    <r>
      <t>Murid boleh menguasai maklumat tentang Jata Negara sebagai lambang identiti</t>
    </r>
    <r>
      <rPr>
        <sz val="9.6"/>
        <color indexed="8"/>
        <rFont val="Arial"/>
        <family val="2"/>
      </rPr>
      <t xml:space="preserve"> negara.</t>
    </r>
  </si>
  <si>
    <t>Murid boleh membuat penilaian tentang Jata Negara sebagai lambang identiti negara.</t>
  </si>
  <si>
    <t>Murid boleh menzahirkan idea yang rasional tentang Jata Negara sebagai lambang identiti negara.</t>
  </si>
  <si>
    <r>
      <t>Murid mengetahui bendera kebangsaan sebagai identiti</t>
    </r>
    <r>
      <rPr>
        <sz val="9.6"/>
        <color indexed="8"/>
        <rFont val="Arial"/>
        <family val="2"/>
      </rPr>
      <t xml:space="preserve"> negara.</t>
    </r>
  </si>
  <si>
    <r>
      <t>Murid memahami bendera kebangsaan sebagai identiti</t>
    </r>
    <r>
      <rPr>
        <sz val="9.6"/>
        <color indexed="8"/>
        <rFont val="Arial"/>
        <family val="2"/>
      </rPr>
      <t xml:space="preserve"> negara.</t>
    </r>
  </si>
  <si>
    <t xml:space="preserve">Murid boleh menerangkan tentang bendera kebangsaan sebagai identiti negara.  </t>
  </si>
  <si>
    <t>Murid boleh menguasai maklumat tentang bendera kebangsaan sebagai identiti negara.</t>
  </si>
  <si>
    <t>Murid boleh membuat penilaian tentang bendera kebangsaan sebagai identiti negara.</t>
  </si>
  <si>
    <t>Murid boleh menzahirkan idea yang rasional tentang bendera kebangsaan sebagai identiti negara.</t>
  </si>
  <si>
    <r>
      <t>Murid mengetahui tentang lagu kebangsaan sebagai identiti negara</t>
    </r>
    <r>
      <rPr>
        <sz val="9.6"/>
        <color indexed="8"/>
        <rFont val="Arial"/>
        <family val="2"/>
      </rPr>
      <t>.</t>
    </r>
  </si>
  <si>
    <r>
      <t>Murid memahami lagu kebangsaan sebagai sebagai identiti negara</t>
    </r>
    <r>
      <rPr>
        <sz val="9.6"/>
        <color indexed="8"/>
        <rFont val="Arial"/>
        <family val="2"/>
      </rPr>
      <t>.</t>
    </r>
  </si>
  <si>
    <t xml:space="preserve">Murid boleh menerangkan tentang lagu kebangsaan sebagai identiti negara.    </t>
  </si>
  <si>
    <t xml:space="preserve">Murid boleh menguasai maklumat tentang lagu kebangsaan sebagai identiti negara.    </t>
  </si>
  <si>
    <t>Murid boleh membuat penilaian tentang lagu kebangsaan sebagai identiti negara.</t>
  </si>
  <si>
    <t xml:space="preserve">Murid boleh menzahirkan idea yang rasional tentang lagu kebangsaan sebagai identiti negara.  </t>
  </si>
  <si>
    <t>Murid mengetahui bahasa kebangsaan sebagai identiti negara.</t>
  </si>
  <si>
    <t>Murid memahami bahasa kebangsaan sebagai identiti negara.</t>
  </si>
  <si>
    <t>Murid boleh menerangkan tentang bahasa kebangsaan sebagai identiti negara.</t>
  </si>
  <si>
    <t>Murid boleh menguasai maklumat tentang bahasa kebangsaan sebagai identiti negara.</t>
  </si>
  <si>
    <t>Murid boleh membuat penilaian tentang bahasa   kebangsaan sebagai identiti negara.</t>
  </si>
  <si>
    <t>Murid boleh menzahirkan idea yang rasional tentang bahasa kebangsaan sebagai identiti negara.</t>
  </si>
  <si>
    <r>
      <t>Murid mengetahui bunga kebangsaan sebagai identiti negara</t>
    </r>
    <r>
      <rPr>
        <sz val="9.6"/>
        <color indexed="8"/>
        <rFont val="Arial"/>
        <family val="2"/>
      </rPr>
      <t>.</t>
    </r>
  </si>
  <si>
    <r>
      <t>Murid memahami bunga kebangsaan sebagai identiti negara</t>
    </r>
    <r>
      <rPr>
        <sz val="9.6"/>
        <color indexed="8"/>
        <rFont val="Arial"/>
        <family val="2"/>
      </rPr>
      <t>.</t>
    </r>
  </si>
  <si>
    <t xml:space="preserve">Murid boleh menerangkan tentang bunga kebangsaan sebagai identiti negara.    </t>
  </si>
  <si>
    <t xml:space="preserve">Murid boleh menguasai maklumat tentang bunga kebangsaan sebagai identiti negara.     </t>
  </si>
  <si>
    <t xml:space="preserve">Murid boleh membuat penilaian tentang bunga kebangsaan sebagai identiti negara. </t>
  </si>
  <si>
    <t xml:space="preserve">Murid boleh menzahirkan idea yang rasional tentang bunga kebangsaan sebagai identiti negara.   </t>
  </si>
  <si>
    <t>LIM SI SEAN</t>
  </si>
  <si>
    <t xml:space="preserve">SAW JIN CHENG </t>
  </si>
  <si>
    <t>THAM JIA LE</t>
  </si>
  <si>
    <t>LEE YEN NIE</t>
  </si>
  <si>
    <t>Tarikh                   :</t>
  </si>
  <si>
    <t>SJK(C)  FOON YEW 1</t>
    <phoneticPr fontId="5" type="noConversion"/>
  </si>
  <si>
    <t>JALAN KEBUN TEH, 80250 JOHOR BAHRU, JOHOR</t>
    <phoneticPr fontId="5" type="noConversion"/>
  </si>
  <si>
    <t>5M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</si>
</sst>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[$-14409]d/m/yyyy;@"/>
  </numFmts>
  <fonts count="25">
    <font>
      <sz val="11"/>
      <color theme="1"/>
      <name val="宋体"/>
      <charset val="134"/>
      <scheme val="minor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sz val="12"/>
      <color indexed="81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9.6"/>
      <color indexed="8"/>
      <name val="Arial"/>
      <family val="2"/>
    </font>
    <font>
      <b/>
      <sz val="12"/>
      <name val="Arial"/>
      <family val="2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22"/>
      <color theme="1"/>
      <name val="宋体"/>
      <charset val="134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8"/>
      <color theme="1"/>
      <name val="Albertus Extra Bold"/>
      <family val="2"/>
    </font>
    <font>
      <sz val="18"/>
      <color theme="1"/>
      <name val="Albertus Extra Bold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0" fillId="0" borderId="1" xfId="0" applyFont="1" applyBorder="1"/>
    <xf numFmtId="0" fontId="12" fillId="0" borderId="0" xfId="0" applyFont="1"/>
    <xf numFmtId="0" fontId="10" fillId="0" borderId="0" xfId="0" applyFont="1" applyBorder="1"/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0" fillId="0" borderId="6" xfId="0" applyBorder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/>
    <xf numFmtId="0" fontId="12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1" fillId="0" borderId="0" xfId="0" applyFont="1" applyAlignment="1" applyProtection="1"/>
    <xf numFmtId="0" fontId="15" fillId="0" borderId="0" xfId="0" applyFont="1" applyProtection="1"/>
    <xf numFmtId="0" fontId="13" fillId="0" borderId="0" xfId="0" applyFont="1" applyAlignment="1" applyProtection="1"/>
    <xf numFmtId="0" fontId="11" fillId="0" borderId="11" xfId="0" applyFont="1" applyBorder="1" applyAlignment="1" applyProtection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/>
    <xf numFmtId="0" fontId="10" fillId="5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justify" vertical="center" wrapText="1"/>
    </xf>
    <xf numFmtId="0" fontId="11" fillId="6" borderId="14" xfId="0" applyFont="1" applyFill="1" applyBorder="1" applyAlignment="1">
      <alignment horizontal="justify" vertical="center" wrapText="1"/>
    </xf>
    <xf numFmtId="0" fontId="10" fillId="7" borderId="1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justify" vertical="center" wrapText="1"/>
    </xf>
    <xf numFmtId="0" fontId="11" fillId="7" borderId="14" xfId="0" applyFont="1" applyFill="1" applyBorder="1" applyAlignment="1">
      <alignment horizontal="justify" vertical="center" wrapText="1"/>
    </xf>
    <xf numFmtId="0" fontId="10" fillId="8" borderId="1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justify" vertical="center" wrapText="1"/>
    </xf>
    <xf numFmtId="0" fontId="11" fillId="8" borderId="14" xfId="0" applyFont="1" applyFill="1" applyBorder="1" applyAlignment="1">
      <alignment horizontal="justify" vertical="center" wrapText="1"/>
    </xf>
    <xf numFmtId="0" fontId="10" fillId="9" borderId="1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justify" vertical="center" wrapText="1"/>
    </xf>
    <xf numFmtId="0" fontId="11" fillId="9" borderId="14" xfId="0" applyFont="1" applyFill="1" applyBorder="1" applyAlignment="1">
      <alignment horizontal="justify" vertical="center" wrapText="1"/>
    </xf>
    <xf numFmtId="0" fontId="10" fillId="10" borderId="1" xfId="0" applyFont="1" applyFill="1" applyBorder="1" applyAlignment="1">
      <alignment horizontal="center" vertical="top"/>
    </xf>
    <xf numFmtId="0" fontId="11" fillId="10" borderId="13" xfId="0" applyFont="1" applyFill="1" applyBorder="1" applyAlignment="1">
      <alignment horizontal="justify" vertical="center" wrapText="1"/>
    </xf>
    <xf numFmtId="0" fontId="11" fillId="10" borderId="14" xfId="0" applyFont="1" applyFill="1" applyBorder="1" applyAlignment="1">
      <alignment horizontal="justify" vertical="center" wrapText="1"/>
    </xf>
    <xf numFmtId="0" fontId="11" fillId="10" borderId="0" xfId="0" applyFont="1" applyFill="1" applyAlignment="1">
      <alignment horizontal="justify" vertical="center" wrapText="1"/>
    </xf>
    <xf numFmtId="0" fontId="10" fillId="11" borderId="1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justify" vertical="center" wrapText="1"/>
    </xf>
    <xf numFmtId="0" fontId="11" fillId="11" borderId="14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center" vertical="top"/>
    </xf>
    <xf numFmtId="0" fontId="11" fillId="3" borderId="13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10" fillId="12" borderId="1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justify" vertical="center" wrapText="1"/>
    </xf>
    <xf numFmtId="0" fontId="10" fillId="12" borderId="15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justify" vertical="center" wrapText="1"/>
    </xf>
    <xf numFmtId="0" fontId="11" fillId="12" borderId="14" xfId="0" applyFont="1" applyFill="1" applyBorder="1" applyAlignment="1">
      <alignment horizontal="justify" vertical="center" wrapText="1"/>
    </xf>
    <xf numFmtId="0" fontId="10" fillId="13" borderId="1" xfId="0" applyFont="1" applyFill="1" applyBorder="1" applyAlignment="1">
      <alignment horizontal="center" vertical="center"/>
    </xf>
    <xf numFmtId="0" fontId="11" fillId="13" borderId="13" xfId="0" applyFont="1" applyFill="1" applyBorder="1" applyAlignment="1">
      <alignment horizontal="justify" vertical="center" wrapText="1"/>
    </xf>
    <xf numFmtId="0" fontId="11" fillId="13" borderId="14" xfId="0" applyFont="1" applyFill="1" applyBorder="1" applyAlignment="1">
      <alignment horizontal="justify" vertical="center" wrapText="1"/>
    </xf>
    <xf numFmtId="0" fontId="19" fillId="13" borderId="14" xfId="0" applyFont="1" applyFill="1" applyBorder="1" applyAlignment="1">
      <alignment horizontal="justify" vertical="center" wrapText="1"/>
    </xf>
    <xf numFmtId="0" fontId="10" fillId="14" borderId="1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justify" vertical="center" wrapText="1"/>
    </xf>
    <xf numFmtId="0" fontId="11" fillId="14" borderId="14" xfId="0" applyFont="1" applyFill="1" applyBorder="1" applyAlignment="1">
      <alignment horizontal="justify" vertical="center" wrapText="1"/>
    </xf>
    <xf numFmtId="0" fontId="10" fillId="15" borderId="1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justify" vertical="center" wrapText="1"/>
    </xf>
    <xf numFmtId="0" fontId="11" fillId="15" borderId="14" xfId="0" applyFont="1" applyFill="1" applyBorder="1" applyAlignment="1">
      <alignment horizontal="justify" vertical="center" wrapText="1"/>
    </xf>
    <xf numFmtId="0" fontId="19" fillId="15" borderId="14" xfId="0" applyFont="1" applyFill="1" applyBorder="1" applyAlignment="1">
      <alignment horizontal="justify" vertical="center" wrapText="1"/>
    </xf>
    <xf numFmtId="0" fontId="7" fillId="0" borderId="1" xfId="0" applyFont="1" applyBorder="1" applyAlignment="1" applyProtection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vertical="center" wrapText="1"/>
    </xf>
    <xf numFmtId="0" fontId="13" fillId="0" borderId="15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5" fillId="0" borderId="1" xfId="0" applyFont="1" applyBorder="1" applyProtection="1"/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/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176" fontId="10" fillId="0" borderId="0" xfId="0" applyNumberFormat="1" applyFont="1" applyAlignment="1">
      <alignment horizontal="left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4" borderId="1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3" fillId="16" borderId="8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2" fillId="17" borderId="0" xfId="0" applyFont="1" applyFill="1" applyAlignment="1">
      <alignment horizontal="center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3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11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INSTITUSI RAJA</a:t>
            </a:r>
          </a:p>
        </c:rich>
      </c:tx>
      <c:layout>
        <c:manualLayout>
          <c:xMode val="edge"/>
          <c:yMode val="edge"/>
          <c:x val="0.20500453684588729"/>
          <c:y val="4.327523666283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2553246749873722E-2"/>
          <c:y val="0.47474981627710833"/>
          <c:w val="0.88563944798174654"/>
          <c:h val="0.4242445166731606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0504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PENCAPAIAN'!$C$8:$H$8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07425792"/>
        <c:axId val="107428096"/>
      </c:barChart>
      <c:catAx>
        <c:axId val="1074257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07428096"/>
        <c:crosses val="autoZero"/>
        <c:auto val="1"/>
        <c:lblAlgn val="ctr"/>
        <c:lblOffset val="100"/>
      </c:catAx>
      <c:valAx>
        <c:axId val="107428096"/>
        <c:scaling>
          <c:orientation val="minMax"/>
        </c:scaling>
        <c:delete val="1"/>
        <c:axPos val="l"/>
        <c:numFmt formatCode="General" sourceLinked="1"/>
        <c:tickLblPos val="none"/>
        <c:crossAx val="107425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PENJAJAHAN DAN CAMPUR TANGAN KUASA LUAR</a:t>
            </a:r>
          </a:p>
        </c:rich>
      </c:tx>
      <c:layout>
        <c:manualLayout>
          <c:xMode val="edge"/>
          <c:yMode val="edge"/>
          <c:x val="0.18173665791776034"/>
          <c:y val="4.81859937962300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38775606803070212"/>
          <c:w val="0.88636363636363635"/>
          <c:h val="0.5153074061986963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solidFill>
                  <a:srgbClr val="99CCFF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PENCAPAIAN'!$K$8:$P$8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PENCAPAIAN'!$K$9:$P$9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40430336"/>
        <c:axId val="140436224"/>
      </c:barChart>
      <c:catAx>
        <c:axId val="1404303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436224"/>
        <c:crosses val="autoZero"/>
        <c:auto val="1"/>
        <c:lblAlgn val="ctr"/>
        <c:lblOffset val="100"/>
      </c:catAx>
      <c:valAx>
        <c:axId val="140436224"/>
        <c:scaling>
          <c:orientation val="minMax"/>
        </c:scaling>
        <c:delete val="1"/>
        <c:axPos val="l"/>
        <c:numFmt formatCode="General" sourceLinked="1"/>
        <c:tickLblPos val="none"/>
        <c:crossAx val="140430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SEJARAH KEMERDEKAAN 1957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506726457399123E-2"/>
          <c:y val="0.36666865597144105"/>
          <c:w val="0.8789237668161437"/>
          <c:h val="0.466669198509106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PENCAPAIAN'!$K$31:$P$31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PENCAPAIAN'!$K$32:$P$32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40349824"/>
        <c:axId val="140351360"/>
      </c:barChart>
      <c:catAx>
        <c:axId val="1403498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351360"/>
        <c:crosses val="autoZero"/>
        <c:auto val="1"/>
        <c:lblAlgn val="ctr"/>
        <c:lblOffset val="100"/>
      </c:catAx>
      <c:valAx>
        <c:axId val="140351360"/>
        <c:scaling>
          <c:orientation val="minMax"/>
        </c:scaling>
        <c:delete val="1"/>
        <c:axPos val="l"/>
        <c:numFmt formatCode="General" sourceLinked="1"/>
        <c:tickLblPos val="none"/>
        <c:crossAx val="14034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BUNGA KEBANGSAAN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5226130653266333E-2"/>
          <c:y val="0.30769230769230782"/>
          <c:w val="0.89195979899497491"/>
          <c:h val="0.527472527472527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PENCAPAIAN'!$AB$31:$AG$31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PENCAPAIAN'!$AB$32:$AG$32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40514816"/>
        <c:axId val="140516352"/>
      </c:barChart>
      <c:catAx>
        <c:axId val="1405148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516352"/>
        <c:crosses val="autoZero"/>
        <c:auto val="1"/>
        <c:lblAlgn val="ctr"/>
        <c:lblOffset val="100"/>
      </c:catAx>
      <c:valAx>
        <c:axId val="140516352"/>
        <c:scaling>
          <c:orientation val="minMax"/>
        </c:scaling>
        <c:delete val="1"/>
        <c:axPos val="l"/>
        <c:numFmt formatCode="General" sourceLinked="1"/>
        <c:tickLblPos val="none"/>
        <c:crossAx val="14051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ms-MY" altLang="zh-CN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AGAMA ISLAM</a:t>
            </a:r>
          </a:p>
        </c:rich>
      </c:tx>
      <c:layout>
        <c:manualLayout>
          <c:xMode val="edge"/>
          <c:yMode val="edge"/>
          <c:x val="0.21185493168494129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475935828877004E-2"/>
          <c:y val="0.45251396648044706"/>
          <c:w val="0.8770053475935834"/>
          <c:h val="0.4413407821229051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BBB5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PENCAPAIAN'!$C$20:$H$20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PENCAPAIAN'!$C$21:$H$21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28120704"/>
        <c:axId val="128122240"/>
      </c:barChart>
      <c:catAx>
        <c:axId val="1281207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28122240"/>
        <c:crosses val="autoZero"/>
        <c:auto val="1"/>
        <c:lblAlgn val="ctr"/>
        <c:lblOffset val="100"/>
      </c:catAx>
      <c:valAx>
        <c:axId val="128122240"/>
        <c:scaling>
          <c:orientation val="minMax"/>
        </c:scaling>
        <c:delete val="1"/>
        <c:axPos val="l"/>
        <c:numFmt formatCode="General" sourceLinked="1"/>
        <c:tickLblPos val="none"/>
        <c:crossAx val="128120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ms-MY" altLang="zh-CN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BAHASA MELAYU</a:t>
            </a:r>
          </a:p>
        </c:rich>
      </c:tx>
      <c:layout>
        <c:manualLayout>
          <c:xMode val="edge"/>
          <c:yMode val="edge"/>
          <c:x val="0.24577599128780236"/>
          <c:y val="6.46392534266549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2780748663101602E-2"/>
          <c:y val="0.44444663651473976"/>
          <c:w val="0.8850267379679142"/>
          <c:h val="0.4494971664751344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PENCAPAIAN'!$C$31:$H$31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PENCAPAIAN'!$C$32:$H$32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28207872"/>
        <c:axId val="128226048"/>
      </c:barChart>
      <c:catAx>
        <c:axId val="1282078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28226048"/>
        <c:crosses val="autoZero"/>
        <c:auto val="1"/>
        <c:lblAlgn val="ctr"/>
        <c:lblOffset val="100"/>
      </c:catAx>
      <c:valAx>
        <c:axId val="128226048"/>
        <c:scaling>
          <c:orientation val="minMax"/>
        </c:scaling>
        <c:delete val="1"/>
        <c:axPos val="l"/>
        <c:numFmt formatCode="General" sourceLinked="1"/>
        <c:tickLblPos val="none"/>
        <c:crossAx val="128207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 MURID KUASAI TAJUK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PERJUANGAN TOKOH TEMPATAN MENENTANG BRITISH</a:t>
            </a:r>
          </a:p>
        </c:rich>
      </c:tx>
      <c:layout>
        <c:manualLayout>
          <c:xMode val="edge"/>
          <c:yMode val="edge"/>
          <c:x val="0.14103816904543745"/>
          <c:y val="7.64627011984947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661399548532742E-2"/>
          <c:y val="0.42391416842032636"/>
          <c:w val="0.88939051918735867"/>
          <c:h val="0.4565229506065053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B3A2C7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PENCAPAIAN'!$K$20:$P$20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PENCAPAIAN'!$K$21:$P$21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40120448"/>
        <c:axId val="140121984"/>
      </c:barChart>
      <c:catAx>
        <c:axId val="1401204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121984"/>
        <c:crosses val="autoZero"/>
        <c:auto val="1"/>
        <c:lblAlgn val="ctr"/>
        <c:lblOffset val="100"/>
      </c:catAx>
      <c:valAx>
        <c:axId val="140121984"/>
        <c:scaling>
          <c:orientation val="minMax"/>
        </c:scaling>
        <c:delete val="1"/>
        <c:axPos val="l"/>
        <c:numFmt formatCode="General" sourceLinked="1"/>
        <c:tickLblPos val="none"/>
        <c:crossAx val="140120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YANG DIPERTUAN AGONG</a:t>
            </a:r>
          </a:p>
        </c:rich>
      </c:tx>
      <c:layout>
        <c:manualLayout>
          <c:xMode val="edge"/>
          <c:yMode val="edge"/>
          <c:x val="0.27559558479847557"/>
          <c:y val="6.11206464360494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493572869435082E-2"/>
          <c:y val="0.4343455765939504"/>
          <c:w val="0.87664266691956572"/>
          <c:h val="0.4747498162771083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7030A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PENCAPAIAN'!$T$8:$Y$8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PENCAPAIAN'!$T$9:$Y$9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40162560"/>
        <c:axId val="140164096"/>
      </c:barChart>
      <c:catAx>
        <c:axId val="1401625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164096"/>
        <c:crosses val="autoZero"/>
        <c:auto val="1"/>
        <c:lblAlgn val="ctr"/>
        <c:lblOffset val="100"/>
      </c:catAx>
      <c:valAx>
        <c:axId val="140164096"/>
        <c:scaling>
          <c:orientation val="minMax"/>
        </c:scaling>
        <c:delete val="1"/>
        <c:axPos val="l"/>
        <c:numFmt formatCode="General" sourceLinked="1"/>
        <c:tickLblPos val="none"/>
        <c:crossAx val="140162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JATA NEGARA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21932114882509E-2"/>
          <c:y val="0.42553191489361702"/>
          <c:w val="0.87206266318537862"/>
          <c:h val="0.409574468085106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PENCAPAIAN'!$T$20:$Y$20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PENCAPAIAN'!$T$21:$Y$21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40204672"/>
        <c:axId val="140210560"/>
      </c:barChart>
      <c:catAx>
        <c:axId val="1402046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210560"/>
        <c:crosses val="autoZero"/>
        <c:auto val="1"/>
        <c:lblAlgn val="ctr"/>
        <c:lblOffset val="100"/>
      </c:catAx>
      <c:valAx>
        <c:axId val="140210560"/>
        <c:scaling>
          <c:orientation val="minMax"/>
        </c:scaling>
        <c:delete val="1"/>
        <c:axPos val="l"/>
        <c:numFmt formatCode="General" sourceLinked="1"/>
        <c:tickLblPos val="none"/>
        <c:crossAx val="140204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 TAJUK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1200" b="0" i="0" u="none" strike="noStrike" baseline="0">
                <a:solidFill>
                  <a:srgbClr val="000000"/>
                </a:solidFill>
                <a:latin typeface="Calibri"/>
              </a:rPr>
              <a:t> BENDERA KEBANGSAAN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775456919060053E-2"/>
          <c:y val="0.46408964975842165"/>
          <c:w val="0.88511749347258484"/>
          <c:h val="0.4198906354957148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A6A6A6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PENCAPAIAN'!$T$31:$Y$31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PENCAPAIAN'!$T$32:$Y$32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40251136"/>
        <c:axId val="140252672"/>
      </c:barChart>
      <c:catAx>
        <c:axId val="1402511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252672"/>
        <c:crosses val="autoZero"/>
        <c:auto val="1"/>
        <c:lblAlgn val="ctr"/>
        <c:lblOffset val="100"/>
      </c:catAx>
      <c:valAx>
        <c:axId val="140252672"/>
        <c:scaling>
          <c:orientation val="minMax"/>
        </c:scaling>
        <c:delete val="1"/>
        <c:axPos val="l"/>
        <c:numFmt formatCode="General" sourceLinked="1"/>
        <c:tickLblPos val="none"/>
        <c:crossAx val="140251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LAGU KEBANGSAAN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896790500027713E-2"/>
          <c:y val="0.39893617021276617"/>
          <c:w val="0.87909428021474589"/>
          <c:h val="0.515957446808510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215968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PENCAPAIAN'!$AB$8:$AG$8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PENCAPAIAN'!$AB$9:$AG$9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40284672"/>
        <c:axId val="140286208"/>
      </c:barChart>
      <c:catAx>
        <c:axId val="1402846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286208"/>
        <c:crosses val="autoZero"/>
        <c:auto val="1"/>
        <c:lblAlgn val="ctr"/>
        <c:lblOffset val="100"/>
      </c:catAx>
      <c:valAx>
        <c:axId val="140286208"/>
        <c:scaling>
          <c:orientation val="minMax"/>
        </c:scaling>
        <c:delete val="1"/>
        <c:axPos val="l"/>
        <c:numFmt formatCode="General" sourceLinked="1"/>
        <c:tickLblPos val="none"/>
        <c:crossAx val="140284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BILNGAN MURID KUASAI TAJUK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BAHASA KEBANGSAAN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251256281407017E-2"/>
          <c:y val="0.4193570404750529"/>
          <c:w val="0.8869346733668344"/>
          <c:h val="0.467744391299097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A452A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PENCAPAIAN'!$AB$20:$AG$20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PENCAPAIAN'!$AB$21:$AG$21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5"/>
        <c:axId val="140400512"/>
        <c:axId val="140402048"/>
      </c:barChart>
      <c:catAx>
        <c:axId val="14040051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40402048"/>
        <c:crosses val="autoZero"/>
        <c:auto val="1"/>
        <c:lblAlgn val="ctr"/>
        <c:lblOffset val="100"/>
      </c:catAx>
      <c:valAx>
        <c:axId val="140402048"/>
        <c:scaling>
          <c:orientation val="minMax"/>
        </c:scaling>
        <c:delete val="1"/>
        <c:axPos val="l"/>
        <c:numFmt formatCode="General" sourceLinked="1"/>
        <c:tickLblPos val="none"/>
        <c:crossAx val="140400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9525</xdr:rowOff>
    </xdr:from>
    <xdr:to>
      <xdr:col>8</xdr:col>
      <xdr:colOff>161925</xdr:colOff>
      <xdr:row>20</xdr:row>
      <xdr:rowOff>161925</xdr:rowOff>
    </xdr:to>
    <xdr:graphicFrame macro="">
      <xdr:nvGraphicFramePr>
        <xdr:cNvPr id="11275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27</xdr:row>
      <xdr:rowOff>85725</xdr:rowOff>
    </xdr:from>
    <xdr:to>
      <xdr:col>8</xdr:col>
      <xdr:colOff>19050</xdr:colOff>
      <xdr:row>35</xdr:row>
      <xdr:rowOff>76200</xdr:rowOff>
    </xdr:to>
    <xdr:graphicFrame macro="">
      <xdr:nvGraphicFramePr>
        <xdr:cNvPr id="11275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2</xdr:row>
      <xdr:rowOff>219075</xdr:rowOff>
    </xdr:from>
    <xdr:to>
      <xdr:col>8</xdr:col>
      <xdr:colOff>66675</xdr:colOff>
      <xdr:row>11</xdr:row>
      <xdr:rowOff>133350</xdr:rowOff>
    </xdr:to>
    <xdr:graphicFrame macro="">
      <xdr:nvGraphicFramePr>
        <xdr:cNvPr id="11275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15</xdr:row>
      <xdr:rowOff>133350</xdr:rowOff>
    </xdr:from>
    <xdr:to>
      <xdr:col>16</xdr:col>
      <xdr:colOff>171450</xdr:colOff>
      <xdr:row>24</xdr:row>
      <xdr:rowOff>0</xdr:rowOff>
    </xdr:to>
    <xdr:graphicFrame macro="">
      <xdr:nvGraphicFramePr>
        <xdr:cNvPr id="11275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9525</xdr:colOff>
      <xdr:row>5</xdr:row>
      <xdr:rowOff>9525</xdr:rowOff>
    </xdr:from>
    <xdr:to>
      <xdr:col>25</xdr:col>
      <xdr:colOff>47625</xdr:colOff>
      <xdr:row>13</xdr:row>
      <xdr:rowOff>161925</xdr:rowOff>
    </xdr:to>
    <xdr:graphicFrame macro="">
      <xdr:nvGraphicFramePr>
        <xdr:cNvPr id="11275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257175</xdr:colOff>
      <xdr:row>15</xdr:row>
      <xdr:rowOff>114300</xdr:rowOff>
    </xdr:from>
    <xdr:to>
      <xdr:col>25</xdr:col>
      <xdr:colOff>57150</xdr:colOff>
      <xdr:row>24</xdr:row>
      <xdr:rowOff>9525</xdr:rowOff>
    </xdr:to>
    <xdr:graphicFrame macro="">
      <xdr:nvGraphicFramePr>
        <xdr:cNvPr id="112759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257175</xdr:colOff>
      <xdr:row>27</xdr:row>
      <xdr:rowOff>76200</xdr:rowOff>
    </xdr:from>
    <xdr:to>
      <xdr:col>25</xdr:col>
      <xdr:colOff>57150</xdr:colOff>
      <xdr:row>35</xdr:row>
      <xdr:rowOff>85725</xdr:rowOff>
    </xdr:to>
    <xdr:graphicFrame macro="">
      <xdr:nvGraphicFramePr>
        <xdr:cNvPr id="112759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238125</xdr:colOff>
      <xdr:row>5</xdr:row>
      <xdr:rowOff>9525</xdr:rowOff>
    </xdr:from>
    <xdr:to>
      <xdr:col>33</xdr:col>
      <xdr:colOff>57150</xdr:colOff>
      <xdr:row>13</xdr:row>
      <xdr:rowOff>76200</xdr:rowOff>
    </xdr:to>
    <xdr:graphicFrame macro="">
      <xdr:nvGraphicFramePr>
        <xdr:cNvPr id="112759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247650</xdr:colOff>
      <xdr:row>15</xdr:row>
      <xdr:rowOff>114300</xdr:rowOff>
    </xdr:from>
    <xdr:to>
      <xdr:col>33</xdr:col>
      <xdr:colOff>76200</xdr:colOff>
      <xdr:row>23</xdr:row>
      <xdr:rowOff>161925</xdr:rowOff>
    </xdr:to>
    <xdr:graphicFrame macro="">
      <xdr:nvGraphicFramePr>
        <xdr:cNvPr id="112759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9525</xdr:colOff>
      <xdr:row>4</xdr:row>
      <xdr:rowOff>171450</xdr:rowOff>
    </xdr:from>
    <xdr:to>
      <xdr:col>16</xdr:col>
      <xdr:colOff>133350</xdr:colOff>
      <xdr:row>13</xdr:row>
      <xdr:rowOff>133350</xdr:rowOff>
    </xdr:to>
    <xdr:graphicFrame macro="">
      <xdr:nvGraphicFramePr>
        <xdr:cNvPr id="112760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247650</xdr:colOff>
      <xdr:row>27</xdr:row>
      <xdr:rowOff>76200</xdr:rowOff>
    </xdr:from>
    <xdr:to>
      <xdr:col>16</xdr:col>
      <xdr:colOff>171450</xdr:colOff>
      <xdr:row>35</xdr:row>
      <xdr:rowOff>76200</xdr:rowOff>
    </xdr:to>
    <xdr:graphicFrame macro="">
      <xdr:nvGraphicFramePr>
        <xdr:cNvPr id="112760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9525</xdr:colOff>
      <xdr:row>27</xdr:row>
      <xdr:rowOff>76200</xdr:rowOff>
    </xdr:from>
    <xdr:to>
      <xdr:col>33</xdr:col>
      <xdr:colOff>133350</xdr:colOff>
      <xdr:row>35</xdr:row>
      <xdr:rowOff>95250</xdr:rowOff>
    </xdr:to>
    <xdr:graphicFrame macro="">
      <xdr:nvGraphicFramePr>
        <xdr:cNvPr id="112760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7" tint="0.39997558519241921"/>
  </sheetPr>
  <dimension ref="A1:Q61"/>
  <sheetViews>
    <sheetView showGridLines="0" tabSelected="1" zoomScale="55" zoomScaleNormal="55" zoomScaleSheetLayoutView="50" workbookViewId="0">
      <selection activeCell="Q10" sqref="Q10"/>
    </sheetView>
  </sheetViews>
  <sheetFormatPr defaultColWidth="9.125" defaultRowHeight="15"/>
  <cols>
    <col min="1" max="1" width="6.375" style="68" customWidth="1"/>
    <col min="2" max="2" width="49.625" style="5" customWidth="1"/>
    <col min="3" max="3" width="16.375" style="5" customWidth="1"/>
    <col min="4" max="4" width="13.25" style="39" customWidth="1"/>
    <col min="5" max="16" width="16.625" style="5" customWidth="1"/>
    <col min="17" max="17" width="24" style="54" customWidth="1"/>
    <col min="18" max="19" width="16.625" style="5" customWidth="1"/>
    <col min="20" max="16384" width="9.125" style="5"/>
  </cols>
  <sheetData>
    <row r="1" spans="1:17" ht="24.75" customHeight="1">
      <c r="B1" s="51"/>
      <c r="C1" s="132" t="s">
        <v>149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51"/>
      <c r="P1" s="51"/>
      <c r="Q1" s="53"/>
    </row>
    <row r="2" spans="1:17" ht="24.75" customHeight="1">
      <c r="A2" s="69"/>
      <c r="B2" s="51"/>
      <c r="C2" s="132" t="s">
        <v>150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51"/>
      <c r="P2" s="51"/>
      <c r="Q2" s="53"/>
    </row>
    <row r="3" spans="1:17" ht="23.25">
      <c r="A3" s="69"/>
      <c r="B3" s="28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7" ht="23.25">
      <c r="A4" s="70"/>
      <c r="B4" s="52"/>
      <c r="C4" s="132" t="s">
        <v>53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52"/>
      <c r="P4" s="52"/>
      <c r="Q4" s="55"/>
    </row>
    <row r="5" spans="1:17">
      <c r="A5" s="69"/>
      <c r="B5" s="28"/>
      <c r="C5" s="28"/>
      <c r="D5" s="33"/>
      <c r="E5" s="28"/>
      <c r="F5" s="28"/>
      <c r="G5" s="28"/>
      <c r="H5" s="28"/>
      <c r="I5" s="28"/>
      <c r="J5" s="28"/>
      <c r="K5" s="28"/>
      <c r="L5" s="28"/>
      <c r="M5" s="28"/>
    </row>
    <row r="6" spans="1:17" ht="24.75" customHeight="1">
      <c r="A6" s="16"/>
      <c r="B6" s="67" t="s">
        <v>12</v>
      </c>
      <c r="C6" s="125"/>
      <c r="D6" s="126"/>
      <c r="E6" s="127"/>
      <c r="M6" s="16"/>
      <c r="N6" s="63" t="s">
        <v>11</v>
      </c>
      <c r="O6" s="115" t="s">
        <v>151</v>
      </c>
      <c r="P6" s="50"/>
      <c r="Q6" s="56"/>
    </row>
    <row r="7" spans="1:17" ht="34.5" customHeight="1"/>
    <row r="8" spans="1:17" s="65" customFormat="1" ht="102" customHeight="1">
      <c r="A8" s="120" t="s">
        <v>0</v>
      </c>
      <c r="B8" s="120" t="s">
        <v>4</v>
      </c>
      <c r="C8" s="121" t="s">
        <v>3</v>
      </c>
      <c r="D8" s="123" t="s">
        <v>2</v>
      </c>
      <c r="E8" s="128" t="s">
        <v>37</v>
      </c>
      <c r="F8" s="129"/>
      <c r="G8" s="129"/>
      <c r="H8" s="128" t="s">
        <v>41</v>
      </c>
      <c r="I8" s="130"/>
      <c r="J8" s="131"/>
      <c r="K8" s="111" t="s">
        <v>45</v>
      </c>
      <c r="L8" s="128" t="s">
        <v>47</v>
      </c>
      <c r="M8" s="130"/>
      <c r="N8" s="130"/>
      <c r="O8" s="130"/>
      <c r="P8" s="131"/>
      <c r="Q8" s="112" t="s">
        <v>15</v>
      </c>
    </row>
    <row r="9" spans="1:17" ht="78" customHeight="1">
      <c r="A9" s="120"/>
      <c r="B9" s="120"/>
      <c r="C9" s="122"/>
      <c r="D9" s="124"/>
      <c r="E9" s="113" t="s">
        <v>38</v>
      </c>
      <c r="F9" s="113" t="s">
        <v>39</v>
      </c>
      <c r="G9" s="113" t="s">
        <v>40</v>
      </c>
      <c r="H9" s="113" t="s">
        <v>56</v>
      </c>
      <c r="I9" s="113" t="s">
        <v>43</v>
      </c>
      <c r="J9" s="113" t="s">
        <v>44</v>
      </c>
      <c r="K9" s="113" t="s">
        <v>46</v>
      </c>
      <c r="L9" s="113" t="s">
        <v>48</v>
      </c>
      <c r="M9" s="113" t="s">
        <v>49</v>
      </c>
      <c r="N9" s="113" t="s">
        <v>50</v>
      </c>
      <c r="O9" s="113" t="s">
        <v>52</v>
      </c>
      <c r="P9" s="113" t="s">
        <v>51</v>
      </c>
      <c r="Q9" s="114"/>
    </row>
    <row r="10" spans="1:17" ht="39.75" customHeight="1">
      <c r="A10" s="26">
        <v>1</v>
      </c>
      <c r="B10" s="25" t="s">
        <v>144</v>
      </c>
      <c r="C10" s="26">
        <v>123456</v>
      </c>
      <c r="D10" s="26" t="s">
        <v>55</v>
      </c>
      <c r="E10" s="27">
        <v>4</v>
      </c>
      <c r="F10" s="27">
        <v>4</v>
      </c>
      <c r="G10" s="27">
        <v>4</v>
      </c>
      <c r="H10" s="27">
        <v>4</v>
      </c>
      <c r="I10" s="27">
        <v>4</v>
      </c>
      <c r="J10" s="27">
        <v>4</v>
      </c>
      <c r="K10" s="27">
        <v>4</v>
      </c>
      <c r="L10" s="27">
        <v>4</v>
      </c>
      <c r="M10" s="27">
        <v>4</v>
      </c>
      <c r="N10" s="27">
        <v>4</v>
      </c>
      <c r="O10" s="27">
        <v>4</v>
      </c>
      <c r="P10" s="27">
        <v>4</v>
      </c>
      <c r="Q10" s="110">
        <f>ROUNDDOWN(SUM(E10:P10)/66*6,0)</f>
        <v>4</v>
      </c>
    </row>
    <row r="11" spans="1:17" ht="39.75" customHeight="1">
      <c r="A11" s="26">
        <v>2</v>
      </c>
      <c r="B11" s="25" t="s">
        <v>145</v>
      </c>
      <c r="C11" s="26">
        <v>123457</v>
      </c>
      <c r="D11" s="26" t="s">
        <v>55</v>
      </c>
      <c r="E11" s="27">
        <v>4</v>
      </c>
      <c r="F11" s="27">
        <v>4</v>
      </c>
      <c r="G11" s="27">
        <v>4</v>
      </c>
      <c r="H11" s="27">
        <v>4</v>
      </c>
      <c r="I11" s="27">
        <v>4</v>
      </c>
      <c r="J11" s="27">
        <v>4</v>
      </c>
      <c r="K11" s="27">
        <v>4</v>
      </c>
      <c r="L11" s="27">
        <v>4</v>
      </c>
      <c r="M11" s="27">
        <v>4</v>
      </c>
      <c r="N11" s="27">
        <v>5</v>
      </c>
      <c r="O11" s="27">
        <v>5</v>
      </c>
      <c r="P11" s="27">
        <v>5</v>
      </c>
      <c r="Q11" s="110">
        <f>ROUNDDOWN(SUM(E11:P11)/66*6,0)</f>
        <v>4</v>
      </c>
    </row>
    <row r="12" spans="1:17" ht="39.75" customHeight="1">
      <c r="A12" s="26">
        <v>3</v>
      </c>
      <c r="B12" s="25" t="s">
        <v>146</v>
      </c>
      <c r="C12" s="26">
        <v>123458</v>
      </c>
      <c r="D12" s="26" t="s">
        <v>55</v>
      </c>
      <c r="E12" s="27">
        <v>5</v>
      </c>
      <c r="F12" s="27">
        <v>5</v>
      </c>
      <c r="G12" s="27">
        <v>5</v>
      </c>
      <c r="H12" s="27">
        <v>5</v>
      </c>
      <c r="I12" s="27">
        <v>5</v>
      </c>
      <c r="J12" s="27">
        <v>5</v>
      </c>
      <c r="K12" s="27">
        <v>5</v>
      </c>
      <c r="L12" s="27">
        <v>5</v>
      </c>
      <c r="M12" s="27">
        <v>5</v>
      </c>
      <c r="N12" s="27">
        <v>4</v>
      </c>
      <c r="O12" s="27">
        <v>4</v>
      </c>
      <c r="P12" s="27">
        <v>4</v>
      </c>
      <c r="Q12" s="110">
        <f>ROUNDDOWN(SUM(E12:P12)/66*6,0)</f>
        <v>5</v>
      </c>
    </row>
    <row r="13" spans="1:17" ht="39.75" customHeight="1">
      <c r="A13" s="26">
        <v>4</v>
      </c>
      <c r="B13" s="25" t="s">
        <v>147</v>
      </c>
      <c r="C13" s="26">
        <v>123459</v>
      </c>
      <c r="D13" s="26" t="s">
        <v>55</v>
      </c>
      <c r="E13" s="27">
        <v>6</v>
      </c>
      <c r="F13" s="27">
        <v>6</v>
      </c>
      <c r="G13" s="27">
        <v>6</v>
      </c>
      <c r="H13" s="27">
        <v>6</v>
      </c>
      <c r="I13" s="27">
        <v>6</v>
      </c>
      <c r="J13" s="27">
        <v>6</v>
      </c>
      <c r="K13" s="27">
        <v>6</v>
      </c>
      <c r="L13" s="27">
        <v>6</v>
      </c>
      <c r="M13" s="27">
        <v>6</v>
      </c>
      <c r="N13" s="27">
        <v>6</v>
      </c>
      <c r="O13" s="27">
        <v>6</v>
      </c>
      <c r="P13" s="27">
        <v>6</v>
      </c>
      <c r="Q13" s="110">
        <f>ROUNDDOWN(SUM(E13:P13)/66*6,0)</f>
        <v>6</v>
      </c>
    </row>
    <row r="14" spans="1:17" ht="39.75" customHeight="1">
      <c r="A14" s="26">
        <v>5</v>
      </c>
      <c r="B14" s="25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10"/>
    </row>
    <row r="15" spans="1:17" ht="39.75" customHeight="1">
      <c r="A15" s="26">
        <v>6</v>
      </c>
      <c r="B15" s="25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10"/>
    </row>
    <row r="16" spans="1:17" ht="39.75" customHeight="1">
      <c r="A16" s="26">
        <v>7</v>
      </c>
      <c r="B16" s="25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10"/>
    </row>
    <row r="17" spans="1:17" ht="39.75" customHeight="1">
      <c r="A17" s="26">
        <v>8</v>
      </c>
      <c r="B17" s="25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110"/>
    </row>
    <row r="18" spans="1:17" ht="39.75" customHeight="1">
      <c r="A18" s="26">
        <v>9</v>
      </c>
      <c r="B18" s="25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10"/>
    </row>
    <row r="19" spans="1:17" ht="39.75" customHeight="1">
      <c r="A19" s="26">
        <v>10</v>
      </c>
      <c r="B19" s="25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110"/>
    </row>
    <row r="20" spans="1:17" ht="39.75" customHeight="1">
      <c r="A20" s="26">
        <v>11</v>
      </c>
      <c r="B20" s="25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10"/>
    </row>
    <row r="21" spans="1:17" ht="39.75" customHeight="1">
      <c r="A21" s="26">
        <v>12</v>
      </c>
      <c r="B21" s="25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10"/>
    </row>
    <row r="22" spans="1:17" ht="39.75" customHeight="1">
      <c r="A22" s="26">
        <v>13</v>
      </c>
      <c r="B22" s="25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9"/>
    </row>
    <row r="23" spans="1:17" ht="39.75" customHeight="1">
      <c r="A23" s="26">
        <v>14</v>
      </c>
      <c r="B23" s="25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9"/>
    </row>
    <row r="24" spans="1:17" ht="39.75" customHeight="1">
      <c r="A24" s="26">
        <v>15</v>
      </c>
      <c r="B24" s="25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9"/>
    </row>
    <row r="25" spans="1:17" ht="39.75" customHeight="1">
      <c r="A25" s="26">
        <v>16</v>
      </c>
      <c r="B25" s="25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9"/>
    </row>
    <row r="26" spans="1:17" ht="39.75" customHeight="1">
      <c r="A26" s="26">
        <v>17</v>
      </c>
      <c r="B26" s="25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9"/>
    </row>
    <row r="27" spans="1:17" ht="39.75" customHeight="1">
      <c r="A27" s="26">
        <v>18</v>
      </c>
      <c r="B27" s="25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9"/>
    </row>
    <row r="28" spans="1:17" ht="39.75" customHeight="1">
      <c r="A28" s="26">
        <v>19</v>
      </c>
      <c r="B28" s="25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9"/>
    </row>
    <row r="29" spans="1:17" ht="39.75" customHeight="1">
      <c r="A29" s="26">
        <v>20</v>
      </c>
      <c r="B29" s="25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9"/>
    </row>
    <row r="30" spans="1:17" ht="39.75" customHeight="1">
      <c r="A30" s="26">
        <v>21</v>
      </c>
      <c r="B30" s="25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9"/>
    </row>
    <row r="31" spans="1:17" ht="39.75" customHeight="1">
      <c r="A31" s="26">
        <v>22</v>
      </c>
      <c r="B31" s="25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9"/>
    </row>
    <row r="32" spans="1:17" ht="39.75" customHeight="1">
      <c r="A32" s="116">
        <v>23</v>
      </c>
      <c r="B32" s="117"/>
      <c r="C32" s="117"/>
      <c r="D32" s="11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9"/>
    </row>
    <row r="33" spans="1:17" ht="39.75" customHeight="1">
      <c r="A33" s="116">
        <v>24</v>
      </c>
      <c r="B33" s="117"/>
      <c r="C33" s="117"/>
      <c r="D33" s="118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9"/>
    </row>
    <row r="34" spans="1:17" ht="39.75" customHeight="1">
      <c r="A34" s="116">
        <v>25</v>
      </c>
      <c r="B34" s="117"/>
      <c r="C34" s="117"/>
      <c r="D34" s="118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9"/>
    </row>
    <row r="35" spans="1:17" ht="39.75" customHeight="1">
      <c r="A35" s="116">
        <v>26</v>
      </c>
      <c r="B35" s="117"/>
      <c r="C35" s="117"/>
      <c r="D35" s="118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9"/>
    </row>
    <row r="36" spans="1:17" ht="39.75" customHeight="1">
      <c r="A36" s="116">
        <v>27</v>
      </c>
      <c r="B36" s="117"/>
      <c r="C36" s="117"/>
      <c r="D36" s="118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9"/>
    </row>
    <row r="37" spans="1:17" ht="39.75" customHeight="1">
      <c r="A37" s="116">
        <v>28</v>
      </c>
      <c r="B37" s="117"/>
      <c r="C37" s="117"/>
      <c r="D37" s="118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9"/>
    </row>
    <row r="38" spans="1:17" ht="39.75" customHeight="1">
      <c r="A38" s="116">
        <v>29</v>
      </c>
      <c r="B38" s="117"/>
      <c r="C38" s="117"/>
      <c r="D38" s="118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9"/>
    </row>
    <row r="39" spans="1:17" ht="39.75" customHeight="1">
      <c r="A39" s="116">
        <v>30</v>
      </c>
      <c r="B39" s="117"/>
      <c r="C39" s="117"/>
      <c r="D39" s="118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9"/>
    </row>
    <row r="40" spans="1:17" ht="39.75" customHeight="1">
      <c r="A40" s="116">
        <v>31</v>
      </c>
      <c r="B40" s="117"/>
      <c r="C40" s="117"/>
      <c r="D40" s="118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9"/>
    </row>
    <row r="41" spans="1:17" ht="39.75" customHeight="1">
      <c r="A41" s="116">
        <v>32</v>
      </c>
      <c r="B41" s="117"/>
      <c r="C41" s="117"/>
      <c r="D41" s="118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9"/>
    </row>
    <row r="42" spans="1:17" ht="39.75" customHeight="1">
      <c r="A42" s="116">
        <v>33</v>
      </c>
      <c r="B42" s="117"/>
      <c r="C42" s="117"/>
      <c r="D42" s="118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9"/>
    </row>
    <row r="43" spans="1:17" ht="39.75" customHeight="1">
      <c r="A43" s="116">
        <v>34</v>
      </c>
      <c r="B43" s="117"/>
      <c r="C43" s="117"/>
      <c r="D43" s="118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9"/>
    </row>
    <row r="44" spans="1:17" ht="39.75" customHeight="1">
      <c r="A44" s="116">
        <v>35</v>
      </c>
      <c r="B44" s="117"/>
      <c r="C44" s="117"/>
      <c r="D44" s="118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9"/>
    </row>
    <row r="45" spans="1:17" ht="39.75" customHeight="1">
      <c r="A45" s="116">
        <v>36</v>
      </c>
      <c r="B45" s="117"/>
      <c r="C45" s="117"/>
      <c r="D45" s="118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9"/>
    </row>
    <row r="46" spans="1:17" ht="39.75" customHeight="1">
      <c r="A46" s="116">
        <v>37</v>
      </c>
      <c r="B46" s="117"/>
      <c r="C46" s="117"/>
      <c r="D46" s="118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9"/>
    </row>
    <row r="47" spans="1:17" ht="39.75" customHeight="1">
      <c r="A47" s="116">
        <v>38</v>
      </c>
      <c r="B47" s="117"/>
      <c r="C47" s="117"/>
      <c r="D47" s="118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9"/>
    </row>
    <row r="48" spans="1:17" ht="39.75" customHeight="1">
      <c r="A48" s="116">
        <v>39</v>
      </c>
      <c r="B48" s="117"/>
      <c r="C48" s="117"/>
      <c r="D48" s="118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9"/>
    </row>
    <row r="49" spans="1:17" ht="39.75" customHeight="1">
      <c r="A49" s="116">
        <v>40</v>
      </c>
      <c r="B49" s="117"/>
      <c r="C49" s="117"/>
      <c r="D49" s="118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9"/>
    </row>
    <row r="50" spans="1:17" ht="39.75" customHeight="1">
      <c r="A50" s="116">
        <v>41</v>
      </c>
      <c r="B50" s="117"/>
      <c r="C50" s="117"/>
      <c r="D50" s="118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9"/>
    </row>
    <row r="51" spans="1:17" ht="39.75" customHeight="1">
      <c r="A51" s="116">
        <v>42</v>
      </c>
      <c r="B51" s="117"/>
      <c r="C51" s="117"/>
      <c r="D51" s="118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9"/>
    </row>
    <row r="52" spans="1:17" ht="39.75" customHeight="1">
      <c r="A52" s="116">
        <v>43</v>
      </c>
      <c r="B52" s="117"/>
      <c r="C52" s="117"/>
      <c r="D52" s="118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9"/>
    </row>
    <row r="53" spans="1:17" ht="39.75" customHeight="1">
      <c r="A53" s="116">
        <v>44</v>
      </c>
      <c r="B53" s="117"/>
      <c r="C53" s="117"/>
      <c r="D53" s="118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9"/>
    </row>
    <row r="54" spans="1:17" ht="39.75" customHeight="1">
      <c r="A54" s="116">
        <v>45</v>
      </c>
      <c r="B54" s="117"/>
      <c r="C54" s="117"/>
      <c r="D54" s="118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9"/>
    </row>
    <row r="55" spans="1:17" ht="39.75" customHeight="1">
      <c r="A55" s="116">
        <v>46</v>
      </c>
      <c r="B55" s="117"/>
      <c r="C55" s="117"/>
      <c r="D55" s="118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9"/>
    </row>
    <row r="56" spans="1:17" ht="39.75" customHeight="1">
      <c r="A56" s="116">
        <v>47</v>
      </c>
      <c r="B56" s="117"/>
      <c r="C56" s="117"/>
      <c r="D56" s="118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9"/>
    </row>
    <row r="57" spans="1:17" ht="39.75" customHeight="1">
      <c r="A57" s="116">
        <v>48</v>
      </c>
      <c r="B57" s="117"/>
      <c r="C57" s="117"/>
      <c r="D57" s="118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9"/>
    </row>
    <row r="58" spans="1:17" ht="39.75" customHeight="1">
      <c r="A58" s="116">
        <v>49</v>
      </c>
      <c r="B58" s="117"/>
      <c r="C58" s="117"/>
      <c r="D58" s="118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9"/>
    </row>
    <row r="59" spans="1:17" ht="39.75" customHeight="1">
      <c r="A59" s="116">
        <v>50</v>
      </c>
      <c r="B59" s="117"/>
      <c r="C59" s="117"/>
      <c r="D59" s="118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9"/>
    </row>
    <row r="60" spans="1:17" ht="39.75" customHeight="1">
      <c r="A60" s="116">
        <v>51</v>
      </c>
      <c r="B60" s="117"/>
      <c r="C60" s="117"/>
      <c r="D60" s="118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9"/>
    </row>
    <row r="61" spans="1:17">
      <c r="B61" s="117"/>
      <c r="C61" s="117"/>
      <c r="D61" s="118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9"/>
    </row>
  </sheetData>
  <mergeCells count="12">
    <mergeCell ref="H8:J8"/>
    <mergeCell ref="L8:P8"/>
    <mergeCell ref="C1:N1"/>
    <mergeCell ref="C2:N2"/>
    <mergeCell ref="C3:N3"/>
    <mergeCell ref="C4:N4"/>
    <mergeCell ref="A8:A9"/>
    <mergeCell ref="B8:B9"/>
    <mergeCell ref="C8:C9"/>
    <mergeCell ref="D8:D9"/>
    <mergeCell ref="C6:E6"/>
    <mergeCell ref="E8:G8"/>
  </mergeCells>
  <phoneticPr fontId="5" type="noConversion"/>
  <pageMargins left="0.37" right="0.19" top="0.33" bottom="0.22" header="0.31496062992126" footer="0.26"/>
  <pageSetup paperSize="9" scale="4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00B050"/>
  </sheetPr>
  <dimension ref="A1:S107"/>
  <sheetViews>
    <sheetView showGridLines="0" topLeftCell="B1" zoomScaleNormal="100" workbookViewId="0">
      <selection activeCell="F64" sqref="F64"/>
    </sheetView>
  </sheetViews>
  <sheetFormatPr defaultColWidth="0" defaultRowHeight="14.25" zeroHeight="1"/>
  <cols>
    <col min="1" max="1" width="0.125" style="1" customWidth="1"/>
    <col min="2" max="2" width="3.375" style="1" customWidth="1"/>
    <col min="3" max="3" width="23.375" style="1" customWidth="1"/>
    <col min="4" max="4" width="5.375" style="1" customWidth="1"/>
    <col min="5" max="5" width="2.875" style="1" customWidth="1"/>
    <col min="6" max="6" width="20.375" style="1" customWidth="1"/>
    <col min="7" max="7" width="5.75" style="1" customWidth="1"/>
    <col min="8" max="8" width="95.875" style="1" customWidth="1"/>
    <col min="9" max="10" width="3.875" style="1" customWidth="1"/>
    <col min="11" max="11" width="42.375" style="1" customWidth="1"/>
    <col min="12" max="12" width="30.75" style="1" customWidth="1"/>
    <col min="13" max="13" width="2.125" style="1" hidden="1" customWidth="1"/>
    <col min="14" max="14" width="10.125" style="1" hidden="1" customWidth="1"/>
    <col min="15" max="15" width="9.125" style="1" hidden="1" customWidth="1"/>
    <col min="16" max="16" width="9.125" style="1" customWidth="1"/>
    <col min="17" max="19" width="0" style="1" hidden="1" customWidth="1"/>
    <col min="20" max="16384" width="9.125" style="1" hidden="1"/>
  </cols>
  <sheetData>
    <row r="1" spans="3:12" ht="18">
      <c r="C1" s="153" t="str">
        <f>'DATA MAKLUMAT MURID'!C1:N1</f>
        <v>SJK(C)  FOON YEW 1</v>
      </c>
      <c r="D1" s="153"/>
      <c r="E1" s="153"/>
      <c r="F1" s="153"/>
      <c r="G1" s="153"/>
      <c r="H1" s="153"/>
    </row>
    <row r="2" spans="3:12" ht="18">
      <c r="C2" s="153" t="str">
        <f>'DATA MAKLUMAT MURID'!C2:N2</f>
        <v>JALAN KEBUN TEH, 80250 JOHOR BAHRU, JOHOR</v>
      </c>
      <c r="D2" s="153"/>
      <c r="E2" s="153"/>
      <c r="F2" s="153"/>
      <c r="G2" s="153"/>
      <c r="H2" s="153"/>
    </row>
    <row r="3" spans="3:12">
      <c r="C3" s="15"/>
      <c r="D3" s="17"/>
      <c r="E3" s="17"/>
      <c r="F3" s="15"/>
      <c r="G3" s="17"/>
      <c r="H3" s="15"/>
    </row>
    <row r="4" spans="3:12" ht="20.25">
      <c r="C4" s="154" t="str">
        <f>'DATA MAKLUMAT MURID'!C4:N4</f>
        <v>PENTAKSIRAN MATA PELAJARAN SEJARAH TAHUN 5</v>
      </c>
      <c r="D4" s="154"/>
      <c r="E4" s="154"/>
      <c r="F4" s="154"/>
      <c r="G4" s="154"/>
      <c r="H4" s="154"/>
    </row>
    <row r="5" spans="3:12" ht="15">
      <c r="C5" s="7"/>
      <c r="D5" s="7"/>
      <c r="E5" s="7"/>
    </row>
    <row r="6" spans="3:12" ht="15">
      <c r="C6" s="7"/>
      <c r="D6" s="7"/>
      <c r="E6" s="7"/>
    </row>
    <row r="7" spans="3:12">
      <c r="I7" s="6">
        <v>1</v>
      </c>
      <c r="K7" s="1" t="str">
        <f>'DATA MAKLUMAT MURID'!B10</f>
        <v>LIM SI SEAN</v>
      </c>
      <c r="L7" s="1" t="str">
        <f t="shared" ref="L7:L17" si="0">IF(K7=0,"",K7)</f>
        <v>LIM SI SEAN</v>
      </c>
    </row>
    <row r="8" spans="3:12" ht="15">
      <c r="C8" s="1" t="s">
        <v>6</v>
      </c>
      <c r="E8" s="1" t="s">
        <v>5</v>
      </c>
      <c r="F8" s="34" t="str">
        <f>VLOOKUP($I$7,'DATA MAKLUMAT MURID'!$A$10:$Q$31,2)</f>
        <v>LIM SI SEAN</v>
      </c>
      <c r="G8" s="34"/>
      <c r="H8" s="34"/>
      <c r="I8" s="34"/>
      <c r="K8" s="1" t="str">
        <f>'DATA MAKLUMAT MURID'!B11</f>
        <v xml:space="preserve">SAW JIN CHENG </v>
      </c>
      <c r="L8" s="1" t="str">
        <f t="shared" si="0"/>
        <v xml:space="preserve">SAW JIN CHENG </v>
      </c>
    </row>
    <row r="9" spans="3:12" ht="15">
      <c r="C9" s="1" t="s">
        <v>7</v>
      </c>
      <c r="E9" s="1" t="s">
        <v>5</v>
      </c>
      <c r="F9" s="43">
        <f>VLOOKUP($I$7,'DATA MAKLUMAT MURID'!$A$10:$Q$31,3)</f>
        <v>123456</v>
      </c>
      <c r="G9" s="34"/>
      <c r="H9" s="34"/>
      <c r="I9" s="7"/>
      <c r="K9" s="1" t="str">
        <f>'DATA MAKLUMAT MURID'!B12</f>
        <v>THAM JIA LE</v>
      </c>
      <c r="L9" s="1" t="str">
        <f t="shared" si="0"/>
        <v>THAM JIA LE</v>
      </c>
    </row>
    <row r="10" spans="3:12" ht="15">
      <c r="C10" s="1" t="s">
        <v>8</v>
      </c>
      <c r="E10" s="1" t="s">
        <v>5</v>
      </c>
      <c r="F10" s="34" t="str">
        <f>VLOOKUP($I$7,'DATA MAKLUMAT MURID'!$A$10:$Q$31,4)</f>
        <v>L</v>
      </c>
      <c r="G10" s="34"/>
      <c r="H10" s="34"/>
      <c r="K10" s="1" t="str">
        <f>'DATA MAKLUMAT MURID'!B13</f>
        <v>LEE YEN NIE</v>
      </c>
      <c r="L10" s="1" t="str">
        <f t="shared" si="0"/>
        <v>LEE YEN NIE</v>
      </c>
    </row>
    <row r="11" spans="3:12" ht="15">
      <c r="C11" s="1" t="s">
        <v>9</v>
      </c>
      <c r="E11" s="1" t="s">
        <v>5</v>
      </c>
      <c r="F11" s="35" t="str">
        <f>'DATA MAKLUMAT MURID'!O6</f>
        <v>5M</v>
      </c>
      <c r="G11" s="35"/>
      <c r="H11" s="35"/>
      <c r="K11" s="1">
        <f>'DATA MAKLUMAT MURID'!B14</f>
        <v>0</v>
      </c>
      <c r="L11" s="1" t="str">
        <f t="shared" si="0"/>
        <v/>
      </c>
    </row>
    <row r="12" spans="3:12" ht="15">
      <c r="C12" s="1" t="s">
        <v>14</v>
      </c>
      <c r="E12" s="1" t="s">
        <v>5</v>
      </c>
      <c r="F12" s="35">
        <f>'DATA MAKLUMAT MURID'!C6</f>
        <v>0</v>
      </c>
      <c r="G12" s="35"/>
      <c r="H12" s="35"/>
      <c r="K12" s="1">
        <f>'DATA MAKLUMAT MURID'!B15</f>
        <v>0</v>
      </c>
      <c r="L12" s="1" t="str">
        <f t="shared" si="0"/>
        <v/>
      </c>
    </row>
    <row r="13" spans="3:12" ht="15">
      <c r="C13" s="1" t="s">
        <v>10</v>
      </c>
      <c r="E13" s="1" t="s">
        <v>5</v>
      </c>
      <c r="F13" s="160"/>
      <c r="G13" s="160"/>
      <c r="H13" s="35"/>
      <c r="K13" s="1">
        <f>'DATA MAKLUMAT MURID'!B16</f>
        <v>0</v>
      </c>
      <c r="L13" s="1" t="str">
        <f t="shared" si="0"/>
        <v/>
      </c>
    </row>
    <row r="14" spans="3:12">
      <c r="K14" s="1">
        <f>'DATA MAKLUMAT MURID'!B17</f>
        <v>0</v>
      </c>
      <c r="L14" s="1" t="str">
        <f t="shared" si="0"/>
        <v/>
      </c>
    </row>
    <row r="15" spans="3:12" ht="15">
      <c r="C15" s="7"/>
      <c r="D15" s="7"/>
      <c r="E15" s="7"/>
      <c r="K15" s="1">
        <f>'DATA MAKLUMAT MURID'!B18</f>
        <v>0</v>
      </c>
      <c r="L15" s="1" t="str">
        <f t="shared" si="0"/>
        <v/>
      </c>
    </row>
    <row r="16" spans="3:12" ht="15">
      <c r="C16" s="1" t="s">
        <v>22</v>
      </c>
      <c r="K16" s="1">
        <f>'DATA MAKLUMAT MURID'!B19</f>
        <v>0</v>
      </c>
      <c r="L16" s="1" t="str">
        <f t="shared" si="0"/>
        <v/>
      </c>
    </row>
    <row r="17" spans="3:12">
      <c r="F17" s="8"/>
      <c r="G17" s="8"/>
      <c r="H17" s="8"/>
      <c r="I17" s="8"/>
      <c r="K17" s="1">
        <f>'DATA MAKLUMAT MURID'!B20</f>
        <v>0</v>
      </c>
      <c r="L17" s="1" t="str">
        <f t="shared" si="0"/>
        <v/>
      </c>
    </row>
    <row r="18" spans="3:12" ht="39.75" customHeight="1">
      <c r="C18" s="157" t="s">
        <v>24</v>
      </c>
      <c r="D18" s="158"/>
      <c r="E18" s="159"/>
      <c r="F18" s="44" t="s">
        <v>23</v>
      </c>
      <c r="G18" s="155" t="s">
        <v>13</v>
      </c>
      <c r="H18" s="156"/>
      <c r="I18" s="8"/>
    </row>
    <row r="19" spans="3:12" ht="20.100000000000001" customHeight="1">
      <c r="C19" s="140" t="s">
        <v>38</v>
      </c>
      <c r="D19" s="141"/>
      <c r="E19" s="142"/>
      <c r="F19" s="137">
        <f>VLOOKUP($I$7,'DATA MAKLUMAT MURID'!$A$10:$Q$31,5)</f>
        <v>4</v>
      </c>
      <c r="G19" s="20"/>
      <c r="H19" s="18"/>
      <c r="I19" s="8"/>
    </row>
    <row r="20" spans="3:12" ht="30" customHeight="1">
      <c r="C20" s="143"/>
      <c r="D20" s="144"/>
      <c r="E20" s="145"/>
      <c r="F20" s="138"/>
      <c r="G20" s="151" t="str">
        <f>VLOOKUP(F19,'DATA THP PENGUASAAN'!A6:B11,2)</f>
        <v>Murid boleh menguasai maklumat tentang institusi raja sebagai warisan negara.</v>
      </c>
      <c r="H20" s="152"/>
      <c r="I20" s="8"/>
    </row>
    <row r="21" spans="3:12" ht="20.100000000000001" customHeight="1">
      <c r="C21" s="146"/>
      <c r="D21" s="147"/>
      <c r="E21" s="148"/>
      <c r="F21" s="139"/>
      <c r="G21" s="22"/>
      <c r="H21" s="14"/>
      <c r="I21" s="8"/>
    </row>
    <row r="22" spans="3:12" ht="20.100000000000001" customHeight="1">
      <c r="C22" s="140" t="s">
        <v>39</v>
      </c>
      <c r="D22" s="141"/>
      <c r="E22" s="142"/>
      <c r="F22" s="137">
        <f>VLOOKUP($I$7,'DATA MAKLUMAT MURID'!$A$10:$Q$31,6)</f>
        <v>4</v>
      </c>
      <c r="G22" s="20"/>
      <c r="H22" s="18"/>
      <c r="I22" s="8"/>
    </row>
    <row r="23" spans="3:12" ht="30" customHeight="1">
      <c r="C23" s="143"/>
      <c r="D23" s="144"/>
      <c r="E23" s="145"/>
      <c r="F23" s="138"/>
      <c r="G23" s="151" t="str">
        <f>VLOOKUP(F22,'DATA THP PENGUASAAN'!A16:B21,2)</f>
        <v>Murid boleh menguasai maklumat tentang agama Islam sebagai warisan negara.</v>
      </c>
      <c r="H23" s="152"/>
      <c r="I23" s="8"/>
    </row>
    <row r="24" spans="3:12" ht="20.100000000000001" customHeight="1">
      <c r="C24" s="146"/>
      <c r="D24" s="147"/>
      <c r="E24" s="148"/>
      <c r="F24" s="139"/>
      <c r="G24" s="21"/>
      <c r="H24" s="9"/>
      <c r="I24" s="8"/>
    </row>
    <row r="25" spans="3:12" ht="20.100000000000001" customHeight="1">
      <c r="C25" s="140" t="s">
        <v>40</v>
      </c>
      <c r="D25" s="141"/>
      <c r="E25" s="142"/>
      <c r="F25" s="137">
        <f>VLOOKUP($I$7,'DATA MAKLUMAT MURID'!$A$10:$Q$31,7)</f>
        <v>4</v>
      </c>
      <c r="G25" s="20"/>
      <c r="H25" s="18"/>
      <c r="I25" s="8"/>
    </row>
    <row r="26" spans="3:12" ht="30" customHeight="1">
      <c r="C26" s="143"/>
      <c r="D26" s="144"/>
      <c r="E26" s="145"/>
      <c r="F26" s="138"/>
      <c r="G26" s="151" t="str">
        <f>VLOOKUP(F25,'DATA THP PENGUASAAN'!A26:B31,2)</f>
        <v>Murid boleh menguasai maklumat tentang bahasa Melayu sebagai warisan negara.</v>
      </c>
      <c r="H26" s="152"/>
      <c r="I26" s="8"/>
    </row>
    <row r="27" spans="3:12" ht="20.100000000000001" customHeight="1">
      <c r="C27" s="146"/>
      <c r="D27" s="147"/>
      <c r="E27" s="148"/>
      <c r="F27" s="139"/>
      <c r="G27" s="21"/>
      <c r="H27" s="10"/>
      <c r="I27" s="8"/>
    </row>
    <row r="28" spans="3:12" ht="20.100000000000001" customHeight="1">
      <c r="C28" s="140" t="s">
        <v>42</v>
      </c>
      <c r="D28" s="141"/>
      <c r="E28" s="142"/>
      <c r="F28" s="137">
        <f>VLOOKUP($I$7,'DATA MAKLUMAT MURID'!$A$10:$Q$31,8)</f>
        <v>4</v>
      </c>
      <c r="G28" s="20"/>
      <c r="H28" s="18"/>
      <c r="I28" s="8"/>
    </row>
    <row r="29" spans="3:12" ht="30" customHeight="1">
      <c r="C29" s="143"/>
      <c r="D29" s="144"/>
      <c r="E29" s="145"/>
      <c r="F29" s="138"/>
      <c r="G29" s="135" t="str">
        <f>VLOOKUP(F28,'DATA THP PENGUASAAN'!A36:B41,2)</f>
        <v>Murid boleh menguasai maklumat tentang penjajahan dan campur tangan kuasa luar di negara kita.</v>
      </c>
      <c r="H29" s="136"/>
      <c r="I29" s="8"/>
    </row>
    <row r="30" spans="3:12" ht="30" customHeight="1">
      <c r="C30" s="146"/>
      <c r="D30" s="147"/>
      <c r="E30" s="148"/>
      <c r="F30" s="139"/>
      <c r="G30" s="21"/>
      <c r="H30" s="11"/>
    </row>
    <row r="31" spans="3:12" ht="20.100000000000001" customHeight="1">
      <c r="C31" s="140" t="s">
        <v>43</v>
      </c>
      <c r="D31" s="141"/>
      <c r="E31" s="142"/>
      <c r="F31" s="137">
        <f>VLOOKUP($I$7,'DATA MAKLUMAT MURID'!$A$10:$Q$31,9)</f>
        <v>4</v>
      </c>
      <c r="G31" s="20"/>
      <c r="H31" s="18"/>
    </row>
    <row r="32" spans="3:12" ht="30" customHeight="1">
      <c r="C32" s="143"/>
      <c r="D32" s="144"/>
      <c r="E32" s="145"/>
      <c r="F32" s="138"/>
      <c r="G32" s="135" t="str">
        <f>VLOOKUP(F31,'DATA THP PENGUASAAN'!A46:B51,2)</f>
        <v>Murid boleh menguasai maklumat tentang perjuangan tokoh tempatan menentang British.</v>
      </c>
      <c r="H32" s="136"/>
    </row>
    <row r="33" spans="3:8" ht="20.100000000000001" customHeight="1">
      <c r="C33" s="146"/>
      <c r="D33" s="147"/>
      <c r="E33" s="148"/>
      <c r="F33" s="139"/>
      <c r="G33" s="22"/>
      <c r="H33" s="9"/>
    </row>
    <row r="34" spans="3:8" ht="20.100000000000001" customHeight="1">
      <c r="C34" s="140" t="s">
        <v>44</v>
      </c>
      <c r="D34" s="141"/>
      <c r="E34" s="142"/>
      <c r="F34" s="137">
        <f>VLOOKUP($I$7,'DATA MAKLUMAT MURID'!$A$10:$Q$31,10)</f>
        <v>4</v>
      </c>
      <c r="G34" s="20"/>
      <c r="H34" s="18"/>
    </row>
    <row r="35" spans="3:8" ht="30" customHeight="1">
      <c r="C35" s="143"/>
      <c r="D35" s="144"/>
      <c r="E35" s="145"/>
      <c r="F35" s="138"/>
      <c r="G35" s="135" t="str">
        <f>VLOOKUP(F34,'DATA THP PENGUASAAN'!A56:B61,2)</f>
        <v>Murid boleh menguasai maklumat tentang sejarah kemerdekaan negara.</v>
      </c>
      <c r="H35" s="136"/>
    </row>
    <row r="36" spans="3:8" ht="20.100000000000001" customHeight="1">
      <c r="C36" s="146"/>
      <c r="D36" s="147"/>
      <c r="E36" s="148"/>
      <c r="F36" s="139"/>
      <c r="G36" s="29"/>
      <c r="H36" s="31"/>
    </row>
    <row r="37" spans="3:8" ht="20.100000000000001" customHeight="1">
      <c r="C37" s="140" t="s">
        <v>46</v>
      </c>
      <c r="D37" s="141"/>
      <c r="E37" s="142"/>
      <c r="F37" s="137">
        <f>VLOOKUP($I$7,'DATA MAKLUMAT MURID'!$A$10:$Q$31,11)</f>
        <v>4</v>
      </c>
      <c r="G37" s="23"/>
      <c r="H37" s="32"/>
    </row>
    <row r="38" spans="3:8" ht="30" customHeight="1">
      <c r="C38" s="143"/>
      <c r="D38" s="144"/>
      <c r="E38" s="145"/>
      <c r="F38" s="138"/>
      <c r="G38" s="135" t="str">
        <f>VLOOKUP(F37,'DATA THP PENGUASAAN'!A66:B71,2)</f>
        <v>Murid boleh menguasai maklumat tentang institusi Yang di-Pertuan Agong.</v>
      </c>
      <c r="H38" s="136"/>
    </row>
    <row r="39" spans="3:8" ht="20.100000000000001" customHeight="1">
      <c r="C39" s="146"/>
      <c r="D39" s="147"/>
      <c r="E39" s="148"/>
      <c r="F39" s="139"/>
      <c r="G39" s="30"/>
      <c r="H39" s="9"/>
    </row>
    <row r="40" spans="3:8" ht="20.100000000000001" customHeight="1">
      <c r="C40" s="140" t="s">
        <v>48</v>
      </c>
      <c r="D40" s="141"/>
      <c r="E40" s="142"/>
      <c r="F40" s="137">
        <f>VLOOKUP($I$7,'DATA MAKLUMAT MURID'!$A$10:$Q$31,12)</f>
        <v>4</v>
      </c>
      <c r="G40" s="23"/>
      <c r="H40" s="32"/>
    </row>
    <row r="41" spans="3:8" ht="30" customHeight="1">
      <c r="C41" s="143"/>
      <c r="D41" s="144"/>
      <c r="E41" s="145"/>
      <c r="F41" s="138"/>
      <c r="G41" s="135" t="str">
        <f>VLOOKUP(F40,'DATA THP PENGUASAAN'!A76:B81,2)</f>
        <v>Murid boleh menguasai maklumat tentang Jata Negara sebagai lambang identiti negara.</v>
      </c>
      <c r="H41" s="136"/>
    </row>
    <row r="42" spans="3:8" ht="20.100000000000001" customHeight="1">
      <c r="C42" s="146"/>
      <c r="D42" s="147"/>
      <c r="E42" s="148"/>
      <c r="F42" s="139"/>
      <c r="G42" s="24"/>
      <c r="H42" s="31"/>
    </row>
    <row r="43" spans="3:8" ht="20.100000000000001" customHeight="1">
      <c r="C43" s="140" t="s">
        <v>49</v>
      </c>
      <c r="D43" s="141"/>
      <c r="E43" s="142"/>
      <c r="F43" s="137">
        <f>VLOOKUP($I$7,'DATA MAKLUMAT MURID'!$A$10:$Q$31,13)</f>
        <v>4</v>
      </c>
      <c r="G43" s="23"/>
      <c r="H43" s="32"/>
    </row>
    <row r="44" spans="3:8" ht="30" customHeight="1">
      <c r="C44" s="143"/>
      <c r="D44" s="144"/>
      <c r="E44" s="145"/>
      <c r="F44" s="138"/>
      <c r="G44" s="151" t="str">
        <f>VLOOKUP(F43,'DATA THP PENGUASAAN'!A85:B90,2)</f>
        <v>Murid boleh menguasai maklumat tentang bendera kebangsaan sebagai identiti negara.</v>
      </c>
      <c r="H44" s="152"/>
    </row>
    <row r="45" spans="3:8" ht="21" customHeight="1">
      <c r="C45" s="146"/>
      <c r="D45" s="147"/>
      <c r="E45" s="148"/>
      <c r="F45" s="139"/>
      <c r="G45" s="24"/>
      <c r="H45" s="31"/>
    </row>
    <row r="46" spans="3:8" ht="20.100000000000001" customHeight="1">
      <c r="C46" s="140" t="s">
        <v>50</v>
      </c>
      <c r="D46" s="141"/>
      <c r="E46" s="142"/>
      <c r="F46" s="137">
        <f>VLOOKUP($I$7,'DATA MAKLUMAT MURID'!$A$10:$Q$31,14)</f>
        <v>4</v>
      </c>
      <c r="G46" s="30"/>
      <c r="H46" s="9"/>
    </row>
    <row r="47" spans="3:8" ht="30" customHeight="1">
      <c r="C47" s="143"/>
      <c r="D47" s="144"/>
      <c r="E47" s="145"/>
      <c r="F47" s="138"/>
      <c r="G47" s="151" t="str">
        <f>VLOOKUP(F46,'DATA THP PENGUASAAN'!A94:B99,2)</f>
        <v xml:space="preserve">Murid boleh menguasai maklumat tentang lagu kebangsaan sebagai identiti negara.    </v>
      </c>
      <c r="H47" s="152"/>
    </row>
    <row r="48" spans="3:8" ht="20.100000000000001" customHeight="1">
      <c r="C48" s="146"/>
      <c r="D48" s="147"/>
      <c r="E48" s="148"/>
      <c r="F48" s="139"/>
      <c r="G48" s="30"/>
      <c r="H48" s="9"/>
    </row>
    <row r="49" spans="3:8" ht="20.100000000000001" customHeight="1">
      <c r="C49" s="140" t="s">
        <v>52</v>
      </c>
      <c r="D49" s="141"/>
      <c r="E49" s="142"/>
      <c r="F49" s="137">
        <f>VLOOKUP($I$7,'DATA MAKLUMAT MURID'!$A$10:$Q$31,15)</f>
        <v>4</v>
      </c>
      <c r="G49" s="23"/>
      <c r="H49" s="18"/>
    </row>
    <row r="50" spans="3:8" ht="30" customHeight="1">
      <c r="C50" s="143"/>
      <c r="D50" s="144"/>
      <c r="E50" s="145"/>
      <c r="F50" s="138"/>
      <c r="G50" s="135" t="str">
        <f>VLOOKUP(F49,'DATA THP PENGUASAAN'!A103:B108,2)</f>
        <v>Murid boleh menguasai maklumat tentang bahasa kebangsaan sebagai identiti negara.</v>
      </c>
      <c r="H50" s="136"/>
    </row>
    <row r="51" spans="3:8" ht="20.100000000000001" customHeight="1">
      <c r="C51" s="146"/>
      <c r="D51" s="147"/>
      <c r="E51" s="148"/>
      <c r="F51" s="139"/>
      <c r="G51" s="24"/>
      <c r="H51" s="12"/>
    </row>
    <row r="52" spans="3:8" ht="20.100000000000001" customHeight="1">
      <c r="C52" s="140" t="s">
        <v>51</v>
      </c>
      <c r="D52" s="141"/>
      <c r="E52" s="142"/>
      <c r="F52" s="137">
        <f>VLOOKUP($I$7,'DATA MAKLUMAT MURID'!$A$10:$Q$31,16)</f>
        <v>4</v>
      </c>
      <c r="G52" s="23"/>
      <c r="H52" s="18"/>
    </row>
    <row r="53" spans="3:8" ht="30" customHeight="1">
      <c r="C53" s="143"/>
      <c r="D53" s="144"/>
      <c r="E53" s="145"/>
      <c r="F53" s="138"/>
      <c r="G53" s="135" t="str">
        <f>VLOOKUP(F52,'DATA THP PENGUASAAN'!A112:B117,2)</f>
        <v xml:space="preserve">Murid boleh menguasai maklumat tentang bunga kebangsaan sebagai identiti negara.     </v>
      </c>
      <c r="H53" s="136"/>
    </row>
    <row r="54" spans="3:8" ht="20.100000000000001" customHeight="1">
      <c r="C54" s="146"/>
      <c r="D54" s="147"/>
      <c r="E54" s="148"/>
      <c r="F54" s="139"/>
      <c r="G54" s="24"/>
      <c r="H54" s="12"/>
    </row>
    <row r="55" spans="3:8"/>
    <row r="56" spans="3:8"/>
    <row r="57" spans="3:8" ht="33.75" customHeight="1">
      <c r="C57" s="7" t="s">
        <v>21</v>
      </c>
      <c r="D57" s="7"/>
      <c r="E57" s="7"/>
      <c r="H57" s="13"/>
    </row>
    <row r="58" spans="3:8">
      <c r="C58" s="149">
        <f>F12</f>
        <v>0</v>
      </c>
      <c r="D58" s="149"/>
      <c r="E58" s="149"/>
      <c r="F58" s="149"/>
    </row>
    <row r="59" spans="3:8">
      <c r="C59" s="150" t="s">
        <v>16</v>
      </c>
      <c r="D59" s="150"/>
      <c r="E59" s="150"/>
      <c r="F59" s="150"/>
      <c r="G59" s="19"/>
    </row>
    <row r="60" spans="3:8">
      <c r="C60" s="40"/>
      <c r="D60" s="40"/>
      <c r="E60" s="40"/>
      <c r="F60" s="40"/>
      <c r="G60" s="19"/>
    </row>
    <row r="61" spans="3:8">
      <c r="C61" s="1" t="s">
        <v>148</v>
      </c>
      <c r="D61" s="134">
        <f ca="1">NOW()</f>
        <v>42557.455249421299</v>
      </c>
      <c r="E61" s="134"/>
      <c r="F61" s="134"/>
    </row>
    <row r="62" spans="3:8"/>
    <row r="63" spans="3:8"/>
    <row r="64" spans="3:8"/>
    <row r="65"/>
    <row r="66"/>
    <row r="67"/>
    <row r="68"/>
    <row r="69"/>
    <row r="70"/>
    <row r="71"/>
    <row r="72"/>
    <row r="73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</sheetData>
  <mergeCells count="45">
    <mergeCell ref="G38:H38"/>
    <mergeCell ref="C1:H1"/>
    <mergeCell ref="C2:H2"/>
    <mergeCell ref="C4:H4"/>
    <mergeCell ref="F22:F24"/>
    <mergeCell ref="F25:F27"/>
    <mergeCell ref="G23:H23"/>
    <mergeCell ref="G26:H26"/>
    <mergeCell ref="G18:H18"/>
    <mergeCell ref="C18:E18"/>
    <mergeCell ref="F13:G13"/>
    <mergeCell ref="G20:H20"/>
    <mergeCell ref="F19:F21"/>
    <mergeCell ref="C31:E33"/>
    <mergeCell ref="C28:E30"/>
    <mergeCell ref="C22:E24"/>
    <mergeCell ref="C25:E27"/>
    <mergeCell ref="C19:E21"/>
    <mergeCell ref="F52:F54"/>
    <mergeCell ref="C37:E39"/>
    <mergeCell ref="C52:E54"/>
    <mergeCell ref="F49:F51"/>
    <mergeCell ref="C43:E45"/>
    <mergeCell ref="C46:E48"/>
    <mergeCell ref="F34:F36"/>
    <mergeCell ref="F37:F39"/>
    <mergeCell ref="F40:F42"/>
    <mergeCell ref="F46:F48"/>
    <mergeCell ref="F43:F45"/>
    <mergeCell ref="D61:F61"/>
    <mergeCell ref="G29:H29"/>
    <mergeCell ref="G32:H32"/>
    <mergeCell ref="G35:H35"/>
    <mergeCell ref="G50:H50"/>
    <mergeCell ref="F28:F30"/>
    <mergeCell ref="C49:E51"/>
    <mergeCell ref="C34:E36"/>
    <mergeCell ref="F31:F33"/>
    <mergeCell ref="G41:H41"/>
    <mergeCell ref="C58:F58"/>
    <mergeCell ref="C59:F59"/>
    <mergeCell ref="C40:E42"/>
    <mergeCell ref="G53:H53"/>
    <mergeCell ref="G44:H44"/>
    <mergeCell ref="G47:H47"/>
  </mergeCells>
  <phoneticPr fontId="5" type="noConversion"/>
  <pageMargins left="0.5" right="0.28000000000000003" top="0.45" bottom="0.57000000000000006" header="0.30000000000000004" footer="0.30000000000000004"/>
  <pageSetup paperSize="9" scale="56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B2:AX32"/>
  <sheetViews>
    <sheetView zoomScaleNormal="75" zoomScaleSheetLayoutView="75" workbookViewId="0">
      <selection activeCell="S2" sqref="S2:AG2"/>
    </sheetView>
  </sheetViews>
  <sheetFormatPr defaultColWidth="8.875" defaultRowHeight="13.5"/>
  <cols>
    <col min="1" max="1" width="2.125" customWidth="1"/>
    <col min="2" max="2" width="13" customWidth="1"/>
    <col min="3" max="3" width="6.75" customWidth="1"/>
    <col min="4" max="4" width="6.25" customWidth="1"/>
    <col min="5" max="8" width="6.75" customWidth="1"/>
    <col min="9" max="9" width="3.375" customWidth="1"/>
    <col min="10" max="10" width="15.375" customWidth="1"/>
    <col min="11" max="15" width="6.75" customWidth="1"/>
    <col min="16" max="16" width="12.25" customWidth="1"/>
    <col min="17" max="17" width="5.25" customWidth="1"/>
    <col min="18" max="18" width="3.375" customWidth="1"/>
    <col min="19" max="19" width="13.75" customWidth="1"/>
    <col min="20" max="25" width="6.75" customWidth="1"/>
    <col min="26" max="26" width="3.875" customWidth="1"/>
    <col min="27" max="27" width="13.75" customWidth="1"/>
    <col min="28" max="32" width="6.75" customWidth="1"/>
    <col min="33" max="33" width="8" customWidth="1"/>
    <col min="34" max="34" width="3.25" customWidth="1"/>
    <col min="35" max="39" width="6.75" customWidth="1"/>
    <col min="40" max="40" width="14.375" customWidth="1"/>
    <col min="41" max="46" width="7.75" customWidth="1"/>
    <col min="47" max="51" width="6.75" customWidth="1"/>
  </cols>
  <sheetData>
    <row r="2" spans="2:50" ht="28.5" customHeight="1">
      <c r="B2" s="161" t="s">
        <v>34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S2" s="161" t="s">
        <v>35</v>
      </c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7"/>
      <c r="AW2" s="57"/>
      <c r="AX2" s="57"/>
    </row>
    <row r="3" spans="2:50" ht="18.75" customHeight="1">
      <c r="B3" s="161" t="s">
        <v>70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S3" s="161" t="s">
        <v>70</v>
      </c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7"/>
      <c r="AW3" s="57"/>
      <c r="AX3" s="57"/>
    </row>
    <row r="4" spans="2:50" ht="15" customHeight="1"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7"/>
      <c r="AW4" s="57"/>
      <c r="AX4" s="57"/>
    </row>
    <row r="5" spans="2:50"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2:50"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</row>
    <row r="7" spans="2:50">
      <c r="B7" s="36" t="s">
        <v>57</v>
      </c>
      <c r="C7" s="36"/>
      <c r="D7" s="36"/>
      <c r="E7" s="36"/>
      <c r="F7" s="48" t="s">
        <v>18</v>
      </c>
      <c r="H7" s="36">
        <f>SUM(C9:H9)</f>
        <v>4</v>
      </c>
      <c r="J7" t="s">
        <v>61</v>
      </c>
      <c r="O7" s="38" t="s">
        <v>18</v>
      </c>
      <c r="P7" s="36">
        <f>SUM(K9:P9)</f>
        <v>4</v>
      </c>
      <c r="Q7" s="36"/>
      <c r="S7" t="s">
        <v>65</v>
      </c>
      <c r="X7" s="38" t="s">
        <v>18</v>
      </c>
      <c r="Y7" s="36">
        <f>SUM(T9:Y9)</f>
        <v>4</v>
      </c>
      <c r="AA7" t="s">
        <v>68</v>
      </c>
      <c r="AF7" s="38" t="s">
        <v>18</v>
      </c>
      <c r="AG7" s="36">
        <f>SUM(AB9:AG9)</f>
        <v>4</v>
      </c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2:50" ht="27">
      <c r="B8" s="46" t="s">
        <v>25</v>
      </c>
      <c r="C8" s="47" t="s">
        <v>26</v>
      </c>
      <c r="D8" s="47" t="s">
        <v>27</v>
      </c>
      <c r="E8" s="47" t="s">
        <v>28</v>
      </c>
      <c r="F8" s="47" t="s">
        <v>29</v>
      </c>
      <c r="G8" s="47" t="s">
        <v>30</v>
      </c>
      <c r="H8" s="47" t="s">
        <v>31</v>
      </c>
      <c r="J8" s="45" t="s">
        <v>25</v>
      </c>
      <c r="K8" s="37" t="s">
        <v>26</v>
      </c>
      <c r="L8" s="37" t="s">
        <v>27</v>
      </c>
      <c r="M8" s="37" t="s">
        <v>28</v>
      </c>
      <c r="N8" s="37" t="s">
        <v>29</v>
      </c>
      <c r="O8" s="37" t="s">
        <v>30</v>
      </c>
      <c r="P8" s="37" t="s">
        <v>31</v>
      </c>
      <c r="Q8" s="61"/>
      <c r="S8" s="45" t="s">
        <v>25</v>
      </c>
      <c r="T8" s="37" t="s">
        <v>26</v>
      </c>
      <c r="U8" s="37" t="s">
        <v>27</v>
      </c>
      <c r="V8" s="37" t="s">
        <v>28</v>
      </c>
      <c r="W8" s="37" t="s">
        <v>29</v>
      </c>
      <c r="X8" s="37" t="s">
        <v>30</v>
      </c>
      <c r="Y8" s="37" t="s">
        <v>31</v>
      </c>
      <c r="AA8" s="45" t="s">
        <v>25</v>
      </c>
      <c r="AB8" s="37" t="s">
        <v>26</v>
      </c>
      <c r="AC8" s="37" t="s">
        <v>27</v>
      </c>
      <c r="AD8" s="37" t="s">
        <v>28</v>
      </c>
      <c r="AE8" s="37" t="s">
        <v>29</v>
      </c>
      <c r="AF8" s="37" t="s">
        <v>30</v>
      </c>
      <c r="AG8" s="37" t="s">
        <v>31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2:50">
      <c r="B9" s="37" t="s">
        <v>33</v>
      </c>
      <c r="C9" s="37">
        <f>COUNTIF('DATA MAKLUMAT MURID'!$E$10:$E$31,1)</f>
        <v>0</v>
      </c>
      <c r="D9" s="37">
        <f>COUNTIF('DATA MAKLUMAT MURID'!$E$10:$E$31,2)</f>
        <v>0</v>
      </c>
      <c r="E9" s="37">
        <f>COUNTIF('DATA MAKLUMAT MURID'!$E$10:$E$31,3)</f>
        <v>0</v>
      </c>
      <c r="F9" s="37">
        <f>COUNTIF('DATA MAKLUMAT MURID'!$E$10:$E$31,4)</f>
        <v>2</v>
      </c>
      <c r="G9" s="37">
        <f>COUNTIF('DATA MAKLUMAT MURID'!$E$10:$E$31,5)</f>
        <v>1</v>
      </c>
      <c r="H9" s="37">
        <f>COUNTIF('DATA MAKLUMAT MURID'!$E$10:$E$31,6)</f>
        <v>1</v>
      </c>
      <c r="J9" s="37" t="s">
        <v>17</v>
      </c>
      <c r="K9" s="37" t="s">
        <v>63</v>
      </c>
      <c r="L9" s="37">
        <f>COUNTIF('DATA MAKLUMAT MURID'!H10:H31,2)</f>
        <v>0</v>
      </c>
      <c r="M9" s="37">
        <f>COUNTIF('DATA MAKLUMAT MURID'!H10:H31,3)</f>
        <v>0</v>
      </c>
      <c r="N9" s="37">
        <f>COUNTIF('DATA MAKLUMAT MURID'!H10:H31,4)</f>
        <v>2</v>
      </c>
      <c r="O9" s="37">
        <f>COUNTIF('DATA MAKLUMAT MURID'!H10:H31,5)</f>
        <v>1</v>
      </c>
      <c r="P9" s="37">
        <f>COUNTIF('DATA MAKLUMAT MURID'!H10:H31,6)</f>
        <v>1</v>
      </c>
      <c r="Q9" s="61"/>
      <c r="S9" s="37" t="s">
        <v>17</v>
      </c>
      <c r="T9" s="37">
        <f>COUNTIF('DATA MAKLUMAT MURID'!$K$10:$K$31,1)</f>
        <v>0</v>
      </c>
      <c r="U9" s="37">
        <f>COUNTIF('DATA MAKLUMAT MURID'!$K$10:$K$31,2)</f>
        <v>0</v>
      </c>
      <c r="V9" s="37">
        <f>COUNTIF('DATA MAKLUMAT MURID'!$K$10:$K$31,3)</f>
        <v>0</v>
      </c>
      <c r="W9" s="37">
        <f>COUNTIF('DATA MAKLUMAT MURID'!$K$10:$K$31,4)</f>
        <v>2</v>
      </c>
      <c r="X9" s="37">
        <f>COUNTIF('DATA MAKLUMAT MURID'!$K$10:$K$31,5)</f>
        <v>1</v>
      </c>
      <c r="Y9" s="37">
        <f>COUNTIF('DATA MAKLUMAT MURID'!$K$10:$K$31,6)</f>
        <v>1</v>
      </c>
      <c r="AA9" s="37" t="s">
        <v>17</v>
      </c>
      <c r="AB9" s="37">
        <f>COUNTIF('DATA MAKLUMAT MURID'!$N$10:$N$31,1)</f>
        <v>0</v>
      </c>
      <c r="AC9" s="37">
        <f>COUNTIF('DATA MAKLUMAT MURID'!$N$10:$N$31,2)</f>
        <v>0</v>
      </c>
      <c r="AD9" s="37">
        <f>COUNTIF('DATA MAKLUMAT MURID'!$N$10:$N$31,3)</f>
        <v>0</v>
      </c>
      <c r="AE9" s="37">
        <f>COUNTIF('DATA MAKLUMAT MURID'!$N$10:$N$31,4)</f>
        <v>2</v>
      </c>
      <c r="AF9" s="37">
        <f>COUNTIF('DATA MAKLUMAT MURID'!$N$10:$N$31,5)</f>
        <v>1</v>
      </c>
      <c r="AG9" s="37">
        <f>COUNTIF('DATA MAKLUMAT MURID'!$N$10:$N$31,6)</f>
        <v>1</v>
      </c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</row>
    <row r="10" spans="2:50"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60"/>
      <c r="AT10" s="61"/>
      <c r="AU10" s="59"/>
    </row>
    <row r="11" spans="2:50">
      <c r="AI11" s="59"/>
      <c r="AJ11" s="59"/>
      <c r="AK11" s="59"/>
      <c r="AL11" s="59"/>
      <c r="AM11" s="59"/>
      <c r="AN11" s="62"/>
      <c r="AO11" s="61"/>
      <c r="AP11" s="61"/>
      <c r="AQ11" s="61"/>
      <c r="AR11" s="61"/>
      <c r="AS11" s="61"/>
      <c r="AT11" s="61"/>
      <c r="AU11" s="59"/>
    </row>
    <row r="12" spans="2:50">
      <c r="AI12" s="59"/>
      <c r="AJ12" s="59"/>
      <c r="AK12" s="59"/>
      <c r="AL12" s="59"/>
      <c r="AM12" s="59"/>
      <c r="AN12" s="61"/>
      <c r="AO12" s="61"/>
      <c r="AP12" s="61"/>
      <c r="AQ12" s="61"/>
      <c r="AR12" s="61"/>
      <c r="AS12" s="61"/>
      <c r="AT12" s="61"/>
      <c r="AU12" s="59"/>
    </row>
    <row r="13" spans="2:50"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</row>
    <row r="14" spans="2:50"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2:50"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2:50"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2:47"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2:47"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2:47">
      <c r="B19" t="s">
        <v>58</v>
      </c>
      <c r="F19" t="s">
        <v>59</v>
      </c>
      <c r="H19">
        <f>SUM(C21:H21)</f>
        <v>4</v>
      </c>
      <c r="J19" t="s">
        <v>62</v>
      </c>
      <c r="O19" s="38" t="s">
        <v>18</v>
      </c>
      <c r="P19" s="36">
        <f>SUM(K21:P21)</f>
        <v>4</v>
      </c>
      <c r="Q19" s="36"/>
      <c r="S19" t="s">
        <v>67</v>
      </c>
      <c r="X19" s="38" t="s">
        <v>18</v>
      </c>
      <c r="Y19" s="36">
        <f>SUM(T21:Y21)</f>
        <v>4</v>
      </c>
      <c r="AA19" t="s">
        <v>69</v>
      </c>
      <c r="AF19" s="38" t="s">
        <v>18</v>
      </c>
      <c r="AG19" s="36">
        <f>SUM(AB21:AG21)</f>
        <v>4</v>
      </c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2:47" ht="27">
      <c r="B20" s="45" t="s">
        <v>25</v>
      </c>
      <c r="C20" s="37" t="s">
        <v>26</v>
      </c>
      <c r="D20" s="37" t="s">
        <v>27</v>
      </c>
      <c r="E20" s="37" t="s">
        <v>28</v>
      </c>
      <c r="F20" s="37" t="s">
        <v>29</v>
      </c>
      <c r="G20" s="37" t="s">
        <v>30</v>
      </c>
      <c r="H20" s="37" t="s">
        <v>31</v>
      </c>
      <c r="J20" s="45" t="s">
        <v>25</v>
      </c>
      <c r="K20" s="37" t="s">
        <v>26</v>
      </c>
      <c r="L20" s="37" t="s">
        <v>27</v>
      </c>
      <c r="M20" s="37" t="s">
        <v>28</v>
      </c>
      <c r="N20" s="37" t="s">
        <v>29</v>
      </c>
      <c r="O20" s="37" t="s">
        <v>30</v>
      </c>
      <c r="P20" s="37" t="s">
        <v>31</v>
      </c>
      <c r="Q20" s="61"/>
      <c r="S20" s="45" t="s">
        <v>25</v>
      </c>
      <c r="T20" s="37" t="s">
        <v>26</v>
      </c>
      <c r="U20" s="37" t="s">
        <v>27</v>
      </c>
      <c r="V20" s="37" t="s">
        <v>28</v>
      </c>
      <c r="W20" s="37" t="s">
        <v>29</v>
      </c>
      <c r="X20" s="37" t="s">
        <v>30</v>
      </c>
      <c r="Y20" s="37" t="s">
        <v>31</v>
      </c>
      <c r="AA20" s="45" t="s">
        <v>25</v>
      </c>
      <c r="AB20" s="37" t="s">
        <v>26</v>
      </c>
      <c r="AC20" s="37" t="s">
        <v>27</v>
      </c>
      <c r="AD20" s="37" t="s">
        <v>28</v>
      </c>
      <c r="AE20" s="37" t="s">
        <v>29</v>
      </c>
      <c r="AF20" s="37" t="s">
        <v>30</v>
      </c>
      <c r="AG20" s="37" t="s">
        <v>31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2:47">
      <c r="B21" s="37" t="s">
        <v>32</v>
      </c>
      <c r="C21" s="37">
        <f>COUNTIF('DATA MAKLUMAT MURID'!$F$10:$F$31,1)</f>
        <v>0</v>
      </c>
      <c r="D21" s="37">
        <f>COUNTIF('DATA MAKLUMAT MURID'!$F$10:$F$31,2)</f>
        <v>0</v>
      </c>
      <c r="E21" s="37">
        <f>COUNTIF('DATA MAKLUMAT MURID'!$F$10:$F$31,3)</f>
        <v>0</v>
      </c>
      <c r="F21" s="37">
        <f>COUNTIF('DATA MAKLUMAT MURID'!$F$10:$F$31,4)</f>
        <v>2</v>
      </c>
      <c r="G21" s="37">
        <f>COUNTIF('DATA MAKLUMAT MURID'!$F$10:$F$31,5)</f>
        <v>1</v>
      </c>
      <c r="H21" s="37">
        <f>COUNTIF('DATA MAKLUMAT MURID'!$F$10:$F$31,6)</f>
        <v>1</v>
      </c>
      <c r="J21" s="37" t="s">
        <v>17</v>
      </c>
      <c r="K21" s="37">
        <f>COUNTIF('DATA MAKLUMAT MURID'!I10:I31,1)</f>
        <v>0</v>
      </c>
      <c r="L21" s="37">
        <f>COUNTIF('DATA MAKLUMAT MURID'!I10:I31,2)</f>
        <v>0</v>
      </c>
      <c r="M21" s="37">
        <f>COUNTIF('DATA MAKLUMAT MURID'!I10:I31,3)</f>
        <v>0</v>
      </c>
      <c r="N21" s="37">
        <f>COUNTIF('DATA MAKLUMAT MURID'!I10:I31,4)</f>
        <v>2</v>
      </c>
      <c r="O21" s="37">
        <f>COUNTIF('DATA MAKLUMAT MURID'!I10:I31,5)</f>
        <v>1</v>
      </c>
      <c r="P21" s="37">
        <f>COUNTIF('DATA MAKLUMAT MURID'!I10:I31,6)</f>
        <v>1</v>
      </c>
      <c r="Q21" s="61"/>
      <c r="S21" s="37" t="s">
        <v>17</v>
      </c>
      <c r="T21" s="37">
        <f>COUNTIF('DATA MAKLUMAT MURID'!$L$10:$L$31,1)</f>
        <v>0</v>
      </c>
      <c r="U21" s="37">
        <f>COUNTIF('DATA MAKLUMAT MURID'!$L$10:$L$31,2)</f>
        <v>0</v>
      </c>
      <c r="V21" s="37">
        <f>COUNTIF('DATA MAKLUMAT MURID'!$L$10:$L$31,3)</f>
        <v>0</v>
      </c>
      <c r="W21" s="37">
        <f>COUNTIF('DATA MAKLUMAT MURID'!$L$10:$L$31,4)</f>
        <v>2</v>
      </c>
      <c r="X21" s="37">
        <f>COUNTIF('DATA MAKLUMAT MURID'!$L$10:$L$31,5)</f>
        <v>1</v>
      </c>
      <c r="Y21" s="37">
        <f>COUNTIF('DATA MAKLUMAT MURID'!$L$10:$L$31,6)</f>
        <v>1</v>
      </c>
      <c r="AA21" s="37" t="s">
        <v>17</v>
      </c>
      <c r="AB21" s="37">
        <f>COUNTIF('DATA MAKLUMAT MURID'!$O$10:$O$31,1)</f>
        <v>0</v>
      </c>
      <c r="AC21" s="37">
        <f>COUNTIF('DATA MAKLUMAT MURID'!$O$10:$O$31,2)</f>
        <v>0</v>
      </c>
      <c r="AD21" s="37">
        <f>COUNTIF('DATA MAKLUMAT MURID'!$O$10:$O$31,3)</f>
        <v>0</v>
      </c>
      <c r="AE21" s="37">
        <f>COUNTIF('DATA MAKLUMAT MURID'!$O$10:$O$31,4)</f>
        <v>2</v>
      </c>
      <c r="AF21" s="37">
        <f>COUNTIF('DATA MAKLUMAT MURID'!$O$10:$O$31,5)</f>
        <v>1</v>
      </c>
      <c r="AG21" s="37">
        <f>COUNTIF('DATA MAKLUMAT MURID'!$O$10:$O$31,6)</f>
        <v>1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2:47"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2:47"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2:47"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2:47"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2:47"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2:47"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2:47"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2:47"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2:47">
      <c r="B30" t="s">
        <v>60</v>
      </c>
      <c r="G30" s="38" t="s">
        <v>18</v>
      </c>
      <c r="H30" s="36">
        <f>SUM(C32:H32)</f>
        <v>4</v>
      </c>
      <c r="J30" t="s">
        <v>64</v>
      </c>
      <c r="O30" s="38" t="s">
        <v>18</v>
      </c>
      <c r="P30" s="36">
        <f>SUM(K32:P32)</f>
        <v>4</v>
      </c>
      <c r="Q30" s="36"/>
      <c r="S30" t="s">
        <v>66</v>
      </c>
      <c r="X30" s="38" t="s">
        <v>18</v>
      </c>
      <c r="Y30" s="36">
        <f>SUM(T32:Y32)</f>
        <v>4</v>
      </c>
      <c r="AA30" t="s">
        <v>69</v>
      </c>
      <c r="AF30" s="38" t="s">
        <v>18</v>
      </c>
      <c r="AG30" s="36">
        <f>SUM(AB32:AG32)</f>
        <v>4</v>
      </c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2:47" ht="27">
      <c r="B31" s="45" t="s">
        <v>25</v>
      </c>
      <c r="C31" s="37" t="s">
        <v>26</v>
      </c>
      <c r="D31" s="37" t="s">
        <v>27</v>
      </c>
      <c r="E31" s="37" t="s">
        <v>28</v>
      </c>
      <c r="F31" s="37" t="s">
        <v>29</v>
      </c>
      <c r="G31" s="37" t="s">
        <v>30</v>
      </c>
      <c r="H31" s="37" t="s">
        <v>31</v>
      </c>
      <c r="J31" s="45" t="s">
        <v>25</v>
      </c>
      <c r="K31" s="37" t="s">
        <v>26</v>
      </c>
      <c r="L31" s="37" t="s">
        <v>27</v>
      </c>
      <c r="M31" s="37" t="s">
        <v>28</v>
      </c>
      <c r="N31" s="37" t="s">
        <v>29</v>
      </c>
      <c r="O31" s="37" t="s">
        <v>30</v>
      </c>
      <c r="P31" s="37" t="s">
        <v>31</v>
      </c>
      <c r="Q31" s="61"/>
      <c r="S31" s="45" t="s">
        <v>25</v>
      </c>
      <c r="T31" s="37" t="s">
        <v>26</v>
      </c>
      <c r="U31" s="37" t="s">
        <v>27</v>
      </c>
      <c r="V31" s="37" t="s">
        <v>28</v>
      </c>
      <c r="W31" s="37" t="s">
        <v>29</v>
      </c>
      <c r="X31" s="37" t="s">
        <v>30</v>
      </c>
      <c r="Y31" s="37" t="s">
        <v>31</v>
      </c>
      <c r="AA31" s="45" t="s">
        <v>25</v>
      </c>
      <c r="AB31" s="37" t="s">
        <v>26</v>
      </c>
      <c r="AC31" s="37" t="s">
        <v>27</v>
      </c>
      <c r="AD31" s="37" t="s">
        <v>28</v>
      </c>
      <c r="AE31" s="37" t="s">
        <v>29</v>
      </c>
      <c r="AF31" s="37" t="s">
        <v>30</v>
      </c>
      <c r="AG31" s="37" t="s">
        <v>31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2:47">
      <c r="B32" s="37" t="s">
        <v>17</v>
      </c>
      <c r="C32" s="37">
        <f>COUNTIF('DATA MAKLUMAT MURID'!$G$10:$G$31,1)</f>
        <v>0</v>
      </c>
      <c r="D32" s="37">
        <f>COUNTIF('DATA MAKLUMAT MURID'!$G$10:$G$31,2)</f>
        <v>0</v>
      </c>
      <c r="E32" s="37">
        <f>COUNTIF('DATA MAKLUMAT MURID'!$G$10:$G$31,3)</f>
        <v>0</v>
      </c>
      <c r="F32" s="37">
        <f>COUNTIF('DATA MAKLUMAT MURID'!$G$10:$G$31,4)</f>
        <v>2</v>
      </c>
      <c r="G32" s="37">
        <f>COUNTIF('DATA MAKLUMAT MURID'!$G$10:$G$31,5)</f>
        <v>1</v>
      </c>
      <c r="H32" s="37">
        <f>COUNTIF('DATA MAKLUMAT MURID'!$G$10:$G$31,6)</f>
        <v>1</v>
      </c>
      <c r="J32" s="37" t="s">
        <v>17</v>
      </c>
      <c r="K32" s="37">
        <f>COUNTIF('DATA MAKLUMAT MURID'!$J$10:$J$31,1)</f>
        <v>0</v>
      </c>
      <c r="L32" s="37">
        <f>COUNTIF('DATA MAKLUMAT MURID'!$J$10:$J$31,2)</f>
        <v>0</v>
      </c>
      <c r="M32" s="37">
        <f>COUNTIF('DATA MAKLUMAT MURID'!$J$10:$J$31,3)</f>
        <v>0</v>
      </c>
      <c r="N32" s="37">
        <f>COUNTIF('DATA MAKLUMAT MURID'!$J$10:$J$31,4)</f>
        <v>2</v>
      </c>
      <c r="O32" s="37">
        <f>COUNTIF('DATA MAKLUMAT MURID'!$J$10:$J$31,5)</f>
        <v>1</v>
      </c>
      <c r="P32" s="37">
        <f>COUNTIF('DATA MAKLUMAT MURID'!$J$10:$J$31,6)</f>
        <v>1</v>
      </c>
      <c r="Q32" s="61"/>
      <c r="S32" s="37" t="s">
        <v>17</v>
      </c>
      <c r="T32" s="37">
        <f>COUNTIF('DATA MAKLUMAT MURID'!$M$10:$M$31,1)</f>
        <v>0</v>
      </c>
      <c r="U32" s="37">
        <f>COUNTIF('DATA MAKLUMAT MURID'!$M$10:$M$31,2)</f>
        <v>0</v>
      </c>
      <c r="V32" s="37">
        <f>COUNTIF('DATA MAKLUMAT MURID'!$M$10:$M$31,3)</f>
        <v>0</v>
      </c>
      <c r="W32" s="37">
        <f>COUNTIF('DATA MAKLUMAT MURID'!$M$10:$M$31,4)</f>
        <v>2</v>
      </c>
      <c r="X32" s="37">
        <f>COUNTIF('DATA MAKLUMAT MURID'!$M$10:$M$31,5)</f>
        <v>1</v>
      </c>
      <c r="Y32" s="37">
        <f>COUNTIF('DATA MAKLUMAT MURID'!$M$10:$M$31,6)</f>
        <v>1</v>
      </c>
      <c r="AA32" s="37" t="s">
        <v>17</v>
      </c>
      <c r="AB32" s="37">
        <f>COUNTIF('DATA MAKLUMAT MURID'!$P$10:$P$31,1)</f>
        <v>0</v>
      </c>
      <c r="AC32" s="37">
        <f>COUNTIF('DATA MAKLUMAT MURID'!$P$10:$P$31,2)</f>
        <v>0</v>
      </c>
      <c r="AD32" s="37">
        <f>COUNTIF('DATA MAKLUMAT MURID'!$P$10:$P$31,3)</f>
        <v>0</v>
      </c>
      <c r="AE32" s="37">
        <f>COUNTIF('DATA MAKLUMAT MURID'!$P$10:$P$31,4)</f>
        <v>2</v>
      </c>
      <c r="AF32" s="37">
        <f>COUNTIF('DATA MAKLUMAT MURID'!$P$10:$P$31,5)</f>
        <v>1</v>
      </c>
      <c r="AG32" s="37">
        <f>COUNTIF('DATA MAKLUMAT MURID'!$P$10:$P$31,6)</f>
        <v>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2:O2"/>
    <mergeCell ref="B3:O3"/>
    <mergeCell ref="S2:AG2"/>
    <mergeCell ref="S3:AG3"/>
  </mergeCells>
  <phoneticPr fontId="5" type="noConversion"/>
  <pageMargins left="0.76" right="0.7" top="0.34" bottom="0.75" header="0.3" footer="0.3"/>
  <pageSetup paperSize="9" scale="83" orientation="landscape"/>
  <colBreaks count="2" manualBreakCount="2">
    <brk id="17" max="38" man="1"/>
    <brk id="34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0000"/>
  </sheetPr>
  <dimension ref="A1:C117"/>
  <sheetViews>
    <sheetView topLeftCell="A51" zoomScale="80" zoomScaleNormal="80" workbookViewId="0">
      <selection activeCell="B67" sqref="B67"/>
    </sheetView>
  </sheetViews>
  <sheetFormatPr defaultColWidth="9.125" defaultRowHeight="14.25"/>
  <cols>
    <col min="1" max="1" width="9.125" style="1"/>
    <col min="2" max="2" width="65.875" style="1" customWidth="1"/>
    <col min="3" max="3" width="64.375" style="1" customWidth="1"/>
    <col min="4" max="4" width="15" style="1" customWidth="1"/>
    <col min="5" max="16384" width="9.125" style="1"/>
  </cols>
  <sheetData>
    <row r="1" spans="1:3" ht="15" customHeight="1">
      <c r="A1" s="164" t="s">
        <v>36</v>
      </c>
      <c r="B1" s="164"/>
    </row>
    <row r="4" spans="1:3" ht="20.100000000000001" customHeight="1">
      <c r="A4" s="162" t="s">
        <v>38</v>
      </c>
      <c r="B4" s="163"/>
    </row>
    <row r="5" spans="1:3" ht="20.100000000000001" customHeight="1" thickBot="1">
      <c r="A5" s="41" t="s">
        <v>20</v>
      </c>
      <c r="B5" s="41" t="s">
        <v>19</v>
      </c>
    </row>
    <row r="6" spans="1:3" ht="30" customHeight="1" thickBot="1">
      <c r="A6" s="106">
        <v>1</v>
      </c>
      <c r="B6" s="107" t="s">
        <v>76</v>
      </c>
      <c r="C6" s="3"/>
    </row>
    <row r="7" spans="1:3" ht="30" customHeight="1" thickBot="1">
      <c r="A7" s="106">
        <v>2</v>
      </c>
      <c r="B7" s="108" t="s">
        <v>77</v>
      </c>
      <c r="C7" s="4"/>
    </row>
    <row r="8" spans="1:3" ht="30" customHeight="1" thickBot="1">
      <c r="A8" s="106">
        <v>3</v>
      </c>
      <c r="B8" s="109" t="s">
        <v>78</v>
      </c>
      <c r="C8" s="2"/>
    </row>
    <row r="9" spans="1:3" ht="30" customHeight="1" thickBot="1">
      <c r="A9" s="106">
        <v>4</v>
      </c>
      <c r="B9" s="108" t="s">
        <v>79</v>
      </c>
      <c r="C9" s="2"/>
    </row>
    <row r="10" spans="1:3" ht="30" customHeight="1" thickBot="1">
      <c r="A10" s="106">
        <v>5</v>
      </c>
      <c r="B10" s="108" t="s">
        <v>80</v>
      </c>
      <c r="C10" s="2"/>
    </row>
    <row r="11" spans="1:3" ht="30" customHeight="1" thickBot="1">
      <c r="A11" s="106">
        <v>6</v>
      </c>
      <c r="B11" s="108" t="s">
        <v>81</v>
      </c>
      <c r="C11" s="2"/>
    </row>
    <row r="14" spans="1:3" ht="20.100000000000001" customHeight="1">
      <c r="A14" s="167" t="s">
        <v>39</v>
      </c>
      <c r="B14" s="167"/>
    </row>
    <row r="15" spans="1:3" ht="20.100000000000001" customHeight="1" thickBot="1">
      <c r="A15" s="41" t="s">
        <v>20</v>
      </c>
      <c r="B15" s="41" t="s">
        <v>19</v>
      </c>
    </row>
    <row r="16" spans="1:3" ht="30" customHeight="1" thickBot="1">
      <c r="A16" s="103">
        <v>1</v>
      </c>
      <c r="B16" s="104" t="s">
        <v>82</v>
      </c>
      <c r="C16" s="3"/>
    </row>
    <row r="17" spans="1:3" ht="30" customHeight="1" thickBot="1">
      <c r="A17" s="103">
        <v>2</v>
      </c>
      <c r="B17" s="105" t="s">
        <v>83</v>
      </c>
      <c r="C17" s="4"/>
    </row>
    <row r="18" spans="1:3" ht="30" customHeight="1" thickBot="1">
      <c r="A18" s="103">
        <v>3</v>
      </c>
      <c r="B18" s="105" t="s">
        <v>84</v>
      </c>
      <c r="C18" s="2"/>
    </row>
    <row r="19" spans="1:3" ht="30" customHeight="1" thickBot="1">
      <c r="A19" s="103">
        <v>4</v>
      </c>
      <c r="B19" s="105" t="s">
        <v>85</v>
      </c>
      <c r="C19" s="2"/>
    </row>
    <row r="20" spans="1:3" ht="30" customHeight="1" thickBot="1">
      <c r="A20" s="103">
        <v>5</v>
      </c>
      <c r="B20" s="105" t="s">
        <v>86</v>
      </c>
      <c r="C20" s="2"/>
    </row>
    <row r="21" spans="1:3" ht="30" customHeight="1" thickBot="1">
      <c r="A21" s="103">
        <v>6</v>
      </c>
      <c r="B21" s="105" t="s">
        <v>87</v>
      </c>
      <c r="C21" s="2"/>
    </row>
    <row r="24" spans="1:3" ht="20.100000000000001" customHeight="1">
      <c r="A24" s="162" t="s">
        <v>40</v>
      </c>
      <c r="B24" s="163"/>
    </row>
    <row r="25" spans="1:3" ht="20.100000000000001" customHeight="1" thickBot="1">
      <c r="A25" s="41" t="s">
        <v>20</v>
      </c>
      <c r="B25" s="41" t="s">
        <v>19</v>
      </c>
    </row>
    <row r="26" spans="1:3" ht="30" customHeight="1" thickBot="1">
      <c r="A26" s="99">
        <v>1</v>
      </c>
      <c r="B26" s="100" t="s">
        <v>88</v>
      </c>
      <c r="C26" s="3"/>
    </row>
    <row r="27" spans="1:3" ht="30" customHeight="1" thickBot="1">
      <c r="A27" s="99">
        <v>2</v>
      </c>
      <c r="B27" s="101" t="s">
        <v>89</v>
      </c>
      <c r="C27" s="4"/>
    </row>
    <row r="28" spans="1:3" ht="30" customHeight="1" thickBot="1">
      <c r="A28" s="99">
        <v>3</v>
      </c>
      <c r="B28" s="102" t="s">
        <v>90</v>
      </c>
      <c r="C28" s="2"/>
    </row>
    <row r="29" spans="1:3" ht="30" customHeight="1" thickBot="1">
      <c r="A29" s="99">
        <v>4</v>
      </c>
      <c r="B29" s="101" t="s">
        <v>91</v>
      </c>
      <c r="C29" s="2"/>
    </row>
    <row r="30" spans="1:3" ht="30" customHeight="1" thickBot="1">
      <c r="A30" s="99">
        <v>5</v>
      </c>
      <c r="B30" s="101" t="s">
        <v>92</v>
      </c>
      <c r="C30" s="2"/>
    </row>
    <row r="31" spans="1:3" ht="30" customHeight="1" thickBot="1">
      <c r="A31" s="99">
        <v>6</v>
      </c>
      <c r="B31" s="101" t="s">
        <v>93</v>
      </c>
      <c r="C31" s="2"/>
    </row>
    <row r="34" spans="1:3" ht="20.100000000000001" customHeight="1">
      <c r="A34" s="162" t="s">
        <v>56</v>
      </c>
      <c r="B34" s="163"/>
    </row>
    <row r="35" spans="1:3" ht="20.100000000000001" customHeight="1" thickBot="1">
      <c r="A35" s="41" t="s">
        <v>20</v>
      </c>
      <c r="B35" s="41" t="s">
        <v>19</v>
      </c>
    </row>
    <row r="36" spans="1:3" ht="30" customHeight="1" thickBot="1">
      <c r="A36" s="94">
        <v>1</v>
      </c>
      <c r="B36" s="95" t="s">
        <v>94</v>
      </c>
      <c r="C36" s="3"/>
    </row>
    <row r="37" spans="1:3" ht="30" customHeight="1">
      <c r="A37" s="96">
        <v>2</v>
      </c>
      <c r="B37" s="97" t="s">
        <v>95</v>
      </c>
      <c r="C37" s="4"/>
    </row>
    <row r="38" spans="1:3" ht="30" customHeight="1" thickBot="1">
      <c r="A38" s="94">
        <v>3</v>
      </c>
      <c r="B38" s="98" t="s">
        <v>96</v>
      </c>
      <c r="C38" s="2"/>
    </row>
    <row r="39" spans="1:3" ht="30" customHeight="1" thickBot="1">
      <c r="A39" s="94">
        <v>4</v>
      </c>
      <c r="B39" s="98" t="s">
        <v>97</v>
      </c>
      <c r="C39" s="2"/>
    </row>
    <row r="40" spans="1:3" ht="30" customHeight="1" thickBot="1">
      <c r="A40" s="94">
        <v>5</v>
      </c>
      <c r="B40" s="98" t="s">
        <v>98</v>
      </c>
      <c r="C40" s="2"/>
    </row>
    <row r="41" spans="1:3" ht="35.25" customHeight="1" thickBot="1">
      <c r="A41" s="94">
        <v>6</v>
      </c>
      <c r="B41" s="98" t="s">
        <v>99</v>
      </c>
      <c r="C41" s="2"/>
    </row>
    <row r="44" spans="1:3" ht="20.100000000000001" customHeight="1">
      <c r="A44" s="162" t="s">
        <v>43</v>
      </c>
      <c r="B44" s="163"/>
    </row>
    <row r="45" spans="1:3" ht="20.100000000000001" customHeight="1" thickBot="1">
      <c r="A45" s="41" t="s">
        <v>20</v>
      </c>
      <c r="B45" s="41" t="s">
        <v>19</v>
      </c>
    </row>
    <row r="46" spans="1:3" ht="33" customHeight="1" thickBot="1">
      <c r="A46" s="42">
        <v>1</v>
      </c>
      <c r="B46" s="92" t="s">
        <v>100</v>
      </c>
    </row>
    <row r="47" spans="1:3" ht="28.5" customHeight="1" thickBot="1">
      <c r="A47" s="42">
        <v>2</v>
      </c>
      <c r="B47" s="93" t="s">
        <v>101</v>
      </c>
    </row>
    <row r="48" spans="1:3" ht="38.25" customHeight="1" thickBot="1">
      <c r="A48" s="42">
        <v>3</v>
      </c>
      <c r="B48" s="93" t="s">
        <v>102</v>
      </c>
    </row>
    <row r="49" spans="1:2" ht="33" customHeight="1" thickBot="1">
      <c r="A49" s="42">
        <v>4</v>
      </c>
      <c r="B49" s="93" t="s">
        <v>103</v>
      </c>
    </row>
    <row r="50" spans="1:2" ht="33" customHeight="1" thickBot="1">
      <c r="A50" s="42">
        <v>5</v>
      </c>
      <c r="B50" s="93" t="s">
        <v>104</v>
      </c>
    </row>
    <row r="51" spans="1:2" ht="31.5" customHeight="1" thickBot="1">
      <c r="A51" s="42">
        <v>6</v>
      </c>
      <c r="B51" s="93" t="s">
        <v>105</v>
      </c>
    </row>
    <row r="54" spans="1:2" ht="20.100000000000001" customHeight="1">
      <c r="A54" s="165" t="s">
        <v>74</v>
      </c>
      <c r="B54" s="166"/>
    </row>
    <row r="55" spans="1:2" ht="20.100000000000001" customHeight="1" thickBot="1">
      <c r="A55" s="66" t="s">
        <v>1</v>
      </c>
      <c r="B55" s="66" t="s">
        <v>19</v>
      </c>
    </row>
    <row r="56" spans="1:2" ht="30" customHeight="1" thickBot="1">
      <c r="A56" s="91">
        <v>1</v>
      </c>
      <c r="B56" s="73" t="s">
        <v>71</v>
      </c>
    </row>
    <row r="57" spans="1:2" ht="30" customHeight="1" thickBot="1">
      <c r="A57" s="91">
        <v>2</v>
      </c>
      <c r="B57" s="74" t="s">
        <v>72</v>
      </c>
    </row>
    <row r="58" spans="1:2" ht="30" customHeight="1" thickBot="1">
      <c r="A58" s="91">
        <v>3</v>
      </c>
      <c r="B58" s="74" t="s">
        <v>106</v>
      </c>
    </row>
    <row r="59" spans="1:2" ht="30" customHeight="1" thickBot="1">
      <c r="A59" s="91">
        <v>4</v>
      </c>
      <c r="B59" s="74" t="s">
        <v>54</v>
      </c>
    </row>
    <row r="60" spans="1:2" ht="30" customHeight="1" thickBot="1">
      <c r="A60" s="91">
        <v>5</v>
      </c>
      <c r="B60" s="74" t="s">
        <v>73</v>
      </c>
    </row>
    <row r="61" spans="1:2" ht="30" customHeight="1" thickBot="1">
      <c r="A61" s="91">
        <v>6</v>
      </c>
      <c r="B61" s="74" t="s">
        <v>107</v>
      </c>
    </row>
    <row r="63" spans="1:2" ht="15">
      <c r="B63" s="64"/>
    </row>
    <row r="64" spans="1:2" ht="20.100000000000001" customHeight="1">
      <c r="A64" s="162" t="s">
        <v>75</v>
      </c>
      <c r="B64" s="163"/>
    </row>
    <row r="65" spans="1:2" ht="20.100000000000001" customHeight="1" thickBot="1">
      <c r="A65" s="41" t="s">
        <v>20</v>
      </c>
      <c r="B65" s="41" t="s">
        <v>19</v>
      </c>
    </row>
    <row r="66" spans="1:2" ht="30" customHeight="1" thickBot="1">
      <c r="A66" s="88">
        <v>1</v>
      </c>
      <c r="B66" s="89" t="s">
        <v>108</v>
      </c>
    </row>
    <row r="67" spans="1:2" ht="30" customHeight="1" thickBot="1">
      <c r="A67" s="88">
        <v>2</v>
      </c>
      <c r="B67" s="90" t="s">
        <v>109</v>
      </c>
    </row>
    <row r="68" spans="1:2" ht="30" customHeight="1" thickBot="1">
      <c r="A68" s="88">
        <v>3</v>
      </c>
      <c r="B68" s="90" t="s">
        <v>110</v>
      </c>
    </row>
    <row r="69" spans="1:2" ht="30" customHeight="1" thickBot="1">
      <c r="A69" s="88">
        <v>4</v>
      </c>
      <c r="B69" s="90" t="s">
        <v>111</v>
      </c>
    </row>
    <row r="70" spans="1:2" ht="30" customHeight="1" thickBot="1">
      <c r="A70" s="88">
        <v>5</v>
      </c>
      <c r="B70" s="90" t="s">
        <v>112</v>
      </c>
    </row>
    <row r="71" spans="1:2" ht="30" customHeight="1" thickBot="1">
      <c r="A71" s="88">
        <v>6</v>
      </c>
      <c r="B71" s="90" t="s">
        <v>113</v>
      </c>
    </row>
    <row r="73" spans="1:2" ht="6.75" customHeight="1"/>
    <row r="74" spans="1:2" ht="33" customHeight="1">
      <c r="A74" s="162" t="s">
        <v>48</v>
      </c>
      <c r="B74" s="163"/>
    </row>
    <row r="75" spans="1:2" ht="15.75" thickBot="1">
      <c r="A75" s="71" t="s">
        <v>20</v>
      </c>
      <c r="B75" s="71" t="s">
        <v>19</v>
      </c>
    </row>
    <row r="76" spans="1:2" ht="35.1" customHeight="1" thickBot="1">
      <c r="A76" s="84">
        <v>1</v>
      </c>
      <c r="B76" s="85" t="s">
        <v>114</v>
      </c>
    </row>
    <row r="77" spans="1:2" ht="35.1" customHeight="1" thickBot="1">
      <c r="A77" s="84">
        <v>2</v>
      </c>
      <c r="B77" s="86" t="s">
        <v>115</v>
      </c>
    </row>
    <row r="78" spans="1:2" ht="35.1" customHeight="1" thickBot="1">
      <c r="A78" s="84">
        <v>3</v>
      </c>
      <c r="B78" s="86" t="s">
        <v>116</v>
      </c>
    </row>
    <row r="79" spans="1:2" ht="35.1" customHeight="1" thickBot="1">
      <c r="A79" s="84">
        <v>4</v>
      </c>
      <c r="B79" s="86" t="s">
        <v>117</v>
      </c>
    </row>
    <row r="80" spans="1:2" ht="35.1" customHeight="1" thickBot="1">
      <c r="A80" s="84">
        <v>5</v>
      </c>
      <c r="B80" s="86" t="s">
        <v>118</v>
      </c>
    </row>
    <row r="81" spans="1:2" ht="35.1" customHeight="1">
      <c r="A81" s="84">
        <v>6</v>
      </c>
      <c r="B81" s="87" t="s">
        <v>119</v>
      </c>
    </row>
    <row r="83" spans="1:2" ht="15.75">
      <c r="A83" s="162" t="s">
        <v>49</v>
      </c>
      <c r="B83" s="163"/>
    </row>
    <row r="84" spans="1:2" ht="15.75" thickBot="1">
      <c r="A84" s="41" t="s">
        <v>20</v>
      </c>
      <c r="B84" s="41" t="s">
        <v>19</v>
      </c>
    </row>
    <row r="85" spans="1:2" ht="35.1" customHeight="1" thickBot="1">
      <c r="A85" s="81">
        <v>1</v>
      </c>
      <c r="B85" s="82" t="s">
        <v>120</v>
      </c>
    </row>
    <row r="86" spans="1:2" ht="35.1" customHeight="1" thickBot="1">
      <c r="A86" s="81">
        <v>2</v>
      </c>
      <c r="B86" s="83" t="s">
        <v>121</v>
      </c>
    </row>
    <row r="87" spans="1:2" ht="35.1" customHeight="1" thickBot="1">
      <c r="A87" s="81">
        <v>3</v>
      </c>
      <c r="B87" s="83" t="s">
        <v>122</v>
      </c>
    </row>
    <row r="88" spans="1:2" ht="35.1" customHeight="1" thickBot="1">
      <c r="A88" s="81">
        <v>4</v>
      </c>
      <c r="B88" s="83" t="s">
        <v>123</v>
      </c>
    </row>
    <row r="89" spans="1:2" ht="47.25" customHeight="1" thickBot="1">
      <c r="A89" s="81">
        <v>5</v>
      </c>
      <c r="B89" s="83" t="s">
        <v>124</v>
      </c>
    </row>
    <row r="90" spans="1:2" ht="45" customHeight="1" thickBot="1">
      <c r="A90" s="81">
        <v>6</v>
      </c>
      <c r="B90" s="83" t="s">
        <v>125</v>
      </c>
    </row>
    <row r="92" spans="1:2" ht="15.75">
      <c r="A92" s="162" t="s">
        <v>50</v>
      </c>
      <c r="B92" s="163"/>
    </row>
    <row r="93" spans="1:2" ht="15.75" thickBot="1">
      <c r="A93" s="41" t="s">
        <v>20</v>
      </c>
      <c r="B93" s="41" t="s">
        <v>19</v>
      </c>
    </row>
    <row r="94" spans="1:2" ht="35.1" customHeight="1" thickBot="1">
      <c r="A94" s="78">
        <v>1</v>
      </c>
      <c r="B94" s="79" t="s">
        <v>126</v>
      </c>
    </row>
    <row r="95" spans="1:2" ht="35.1" customHeight="1" thickBot="1">
      <c r="A95" s="78">
        <v>2</v>
      </c>
      <c r="B95" s="80" t="s">
        <v>127</v>
      </c>
    </row>
    <row r="96" spans="1:2" ht="35.1" customHeight="1" thickBot="1">
      <c r="A96" s="78">
        <v>3</v>
      </c>
      <c r="B96" s="80" t="s">
        <v>128</v>
      </c>
    </row>
    <row r="97" spans="1:2" ht="35.1" customHeight="1" thickBot="1">
      <c r="A97" s="78">
        <v>4</v>
      </c>
      <c r="B97" s="80" t="s">
        <v>129</v>
      </c>
    </row>
    <row r="98" spans="1:2" ht="35.1" customHeight="1" thickBot="1">
      <c r="A98" s="78">
        <v>5</v>
      </c>
      <c r="B98" s="80" t="s">
        <v>130</v>
      </c>
    </row>
    <row r="99" spans="1:2" ht="35.1" customHeight="1" thickBot="1">
      <c r="A99" s="78">
        <v>6</v>
      </c>
      <c r="B99" s="80" t="s">
        <v>131</v>
      </c>
    </row>
    <row r="101" spans="1:2" ht="15.75">
      <c r="A101" s="162" t="s">
        <v>52</v>
      </c>
      <c r="B101" s="163"/>
    </row>
    <row r="102" spans="1:2" ht="15.75" thickBot="1">
      <c r="A102" s="41" t="s">
        <v>20</v>
      </c>
      <c r="B102" s="41" t="s">
        <v>19</v>
      </c>
    </row>
    <row r="103" spans="1:2" ht="35.1" customHeight="1" thickBot="1">
      <c r="A103" s="75">
        <v>1</v>
      </c>
      <c r="B103" s="76" t="s">
        <v>132</v>
      </c>
    </row>
    <row r="104" spans="1:2" ht="35.1" customHeight="1" thickBot="1">
      <c r="A104" s="75">
        <v>2</v>
      </c>
      <c r="B104" s="77" t="s">
        <v>133</v>
      </c>
    </row>
    <row r="105" spans="1:2" ht="35.1" customHeight="1" thickBot="1">
      <c r="A105" s="75">
        <v>3</v>
      </c>
      <c r="B105" s="77" t="s">
        <v>134</v>
      </c>
    </row>
    <row r="106" spans="1:2" ht="35.1" customHeight="1" thickBot="1">
      <c r="A106" s="75">
        <v>4</v>
      </c>
      <c r="B106" s="77" t="s">
        <v>135</v>
      </c>
    </row>
    <row r="107" spans="1:2" ht="35.1" customHeight="1" thickBot="1">
      <c r="A107" s="75">
        <v>5</v>
      </c>
      <c r="B107" s="77" t="s">
        <v>136</v>
      </c>
    </row>
    <row r="108" spans="1:2" ht="48" customHeight="1" thickBot="1">
      <c r="A108" s="75">
        <v>6</v>
      </c>
      <c r="B108" s="77" t="s">
        <v>137</v>
      </c>
    </row>
    <row r="110" spans="1:2" ht="15.75">
      <c r="A110" s="162" t="s">
        <v>51</v>
      </c>
      <c r="B110" s="163"/>
    </row>
    <row r="111" spans="1:2" ht="30" customHeight="1" thickBot="1">
      <c r="A111" s="41" t="s">
        <v>20</v>
      </c>
      <c r="B111" s="41" t="s">
        <v>19</v>
      </c>
    </row>
    <row r="112" spans="1:2" ht="30" customHeight="1" thickBot="1">
      <c r="A112" s="72">
        <v>1</v>
      </c>
      <c r="B112" s="73" t="s">
        <v>138</v>
      </c>
    </row>
    <row r="113" spans="1:2" ht="30" customHeight="1" thickBot="1">
      <c r="A113" s="72">
        <v>2</v>
      </c>
      <c r="B113" s="74" t="s">
        <v>139</v>
      </c>
    </row>
    <row r="114" spans="1:2" ht="30" customHeight="1" thickBot="1">
      <c r="A114" s="72">
        <v>3</v>
      </c>
      <c r="B114" s="74" t="s">
        <v>140</v>
      </c>
    </row>
    <row r="115" spans="1:2" ht="30" customHeight="1" thickBot="1">
      <c r="A115" s="72">
        <v>4</v>
      </c>
      <c r="B115" s="74" t="s">
        <v>141</v>
      </c>
    </row>
    <row r="116" spans="1:2" ht="30" customHeight="1" thickBot="1">
      <c r="A116" s="72">
        <v>5</v>
      </c>
      <c r="B116" s="74" t="s">
        <v>142</v>
      </c>
    </row>
    <row r="117" spans="1:2" ht="30" customHeight="1" thickBot="1">
      <c r="A117" s="72">
        <v>6</v>
      </c>
      <c r="B117" s="74" t="s">
        <v>143</v>
      </c>
    </row>
  </sheetData>
  <sheetProtection password="CAC5" sheet="1" objects="1" scenarios="1" insertColumns="0" insertRows="0" deleteColumns="0" deleteRows="0"/>
  <mergeCells count="13">
    <mergeCell ref="A110:B110"/>
    <mergeCell ref="A92:B92"/>
    <mergeCell ref="A101:B101"/>
    <mergeCell ref="A83:B83"/>
    <mergeCell ref="A74:B74"/>
    <mergeCell ref="A64:B64"/>
    <mergeCell ref="A1:B1"/>
    <mergeCell ref="A54:B54"/>
    <mergeCell ref="A44:B44"/>
    <mergeCell ref="A34:B34"/>
    <mergeCell ref="A24:B24"/>
    <mergeCell ref="A14:B14"/>
    <mergeCell ref="A4:B4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DATA MAKLUMAT MURID</vt:lpstr>
      <vt:lpstr>LAPORAN MURID(INVIDU)</vt:lpstr>
      <vt:lpstr>GRAF PENCAPAIAN</vt:lpstr>
      <vt:lpstr>DATA THP PENGUASAAN</vt:lpstr>
      <vt:lpstr>'DATA MAKLUMAT MURID'!Print_Area</vt:lpstr>
      <vt:lpstr>'GRAF PENCAPAIAN'!Print_Area</vt:lpstr>
      <vt:lpstr>'LAPORAN MURID(INVIDU)'!Print_Area</vt:lpstr>
      <vt:lpstr>'DATA MAKLUMAT MURID'!Print_Titles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2014-10-20T15:50:56Z</cp:lastPrinted>
  <dcterms:created xsi:type="dcterms:W3CDTF">2013-07-10T02:44:08Z</dcterms:created>
  <dcterms:modified xsi:type="dcterms:W3CDTF">2016-07-06T02:55:52Z</dcterms:modified>
</cp:coreProperties>
</file>