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315" windowHeight="7410" tabRatio="622"/>
  </bookViews>
  <sheets>
    <sheet name="DATA MAKLUMAT MURID" sheetId="21" r:id="rId1"/>
    <sheet name="LAPORAN MURID(INVIDU)" sheetId="17" r:id="rId2"/>
    <sheet name="DATA PERNYATAAN THP PENGUASAAN" sheetId="5" r:id="rId3"/>
    <sheet name="Graf" sheetId="20" r:id="rId4"/>
  </sheets>
  <definedNames>
    <definedName name="_xlnm.Print_Area" localSheetId="3">Graf!$A$1:$Y$112</definedName>
    <definedName name="_xlnm.Print_Area" localSheetId="1">'LAPORAN MURID(INVIDU)'!$A$1:$I$66</definedName>
  </definedNames>
  <calcPr calcId="125725"/>
</workbook>
</file>

<file path=xl/calcChain.xml><?xml version="1.0" encoding="utf-8"?>
<calcChain xmlns="http://schemas.openxmlformats.org/spreadsheetml/2006/main">
  <c r="F13" i="17"/>
  <c r="C66"/>
  <c r="F10"/>
  <c r="L7" i="20"/>
  <c r="M7"/>
  <c r="N7"/>
  <c r="O7"/>
  <c r="P7"/>
  <c r="Q7"/>
  <c r="C2" i="17"/>
  <c r="T7" i="20"/>
  <c r="U7"/>
  <c r="V7"/>
  <c r="W7"/>
  <c r="X7"/>
  <c r="Y7"/>
  <c r="C17"/>
  <c r="D17"/>
  <c r="E17"/>
  <c r="F17"/>
  <c r="G17"/>
  <c r="H17"/>
  <c r="L17"/>
  <c r="M17"/>
  <c r="N17"/>
  <c r="O17"/>
  <c r="P17"/>
  <c r="Q17"/>
  <c r="T17"/>
  <c r="U17"/>
  <c r="V17"/>
  <c r="W17"/>
  <c r="X17"/>
  <c r="Y17"/>
  <c r="C33"/>
  <c r="H31" s="1"/>
  <c r="D33"/>
  <c r="E33"/>
  <c r="F33"/>
  <c r="G33"/>
  <c r="H33"/>
  <c r="L33"/>
  <c r="M33"/>
  <c r="N33"/>
  <c r="O33"/>
  <c r="P33"/>
  <c r="Q33"/>
  <c r="T33"/>
  <c r="Y31" s="1"/>
  <c r="U33"/>
  <c r="V33"/>
  <c r="W33"/>
  <c r="X33"/>
  <c r="Y33"/>
  <c r="C46"/>
  <c r="D46"/>
  <c r="E46"/>
  <c r="H44" s="1"/>
  <c r="F46"/>
  <c r="G46"/>
  <c r="H46"/>
  <c r="L46"/>
  <c r="M46"/>
  <c r="N46"/>
  <c r="O46"/>
  <c r="P46"/>
  <c r="Q46"/>
  <c r="T46"/>
  <c r="U46"/>
  <c r="V46"/>
  <c r="W46"/>
  <c r="X46"/>
  <c r="Y46"/>
  <c r="Q60"/>
  <c r="P60"/>
  <c r="O60"/>
  <c r="N60"/>
  <c r="Q58" s="1"/>
  <c r="M60"/>
  <c r="L60"/>
  <c r="H60"/>
  <c r="G60"/>
  <c r="F60"/>
  <c r="E60"/>
  <c r="D60"/>
  <c r="C60"/>
  <c r="C6"/>
  <c r="H6"/>
  <c r="G6"/>
  <c r="H4"/>
  <c r="F6"/>
  <c r="E6"/>
  <c r="D6"/>
  <c r="F19" i="17"/>
  <c r="G20" s="1"/>
  <c r="F58"/>
  <c r="G59" s="1"/>
  <c r="F55"/>
  <c r="G56" s="1"/>
  <c r="F52"/>
  <c r="G53" s="1"/>
  <c r="C59"/>
  <c r="C55"/>
  <c r="C52"/>
  <c r="C49"/>
  <c r="F49"/>
  <c r="G50" s="1"/>
  <c r="F46"/>
  <c r="G47"/>
  <c r="F43"/>
  <c r="G44" s="1"/>
  <c r="F40"/>
  <c r="G41" s="1"/>
  <c r="F37"/>
  <c r="G38" s="1"/>
  <c r="F34"/>
  <c r="G35" s="1"/>
  <c r="F31"/>
  <c r="G32" s="1"/>
  <c r="F28"/>
  <c r="G29" s="1"/>
  <c r="F25"/>
  <c r="G26" s="1"/>
  <c r="F22"/>
  <c r="G23"/>
  <c r="C46"/>
  <c r="C43"/>
  <c r="C40"/>
  <c r="C37"/>
  <c r="C34"/>
  <c r="C31"/>
  <c r="C28"/>
  <c r="C25"/>
  <c r="C22"/>
  <c r="C19"/>
  <c r="F8"/>
  <c r="C1"/>
  <c r="C4"/>
  <c r="F12"/>
  <c r="F9"/>
  <c r="F11"/>
  <c r="K8"/>
  <c r="L8" s="1"/>
  <c r="K9"/>
  <c r="L9"/>
  <c r="K10"/>
  <c r="L10" s="1"/>
  <c r="K11"/>
  <c r="L11"/>
  <c r="K12"/>
  <c r="L12" s="1"/>
  <c r="K13"/>
  <c r="L13"/>
  <c r="K14"/>
  <c r="L14" s="1"/>
  <c r="K15"/>
  <c r="L15"/>
  <c r="K16"/>
  <c r="L16" s="1"/>
  <c r="K17"/>
  <c r="L17"/>
  <c r="K7"/>
  <c r="L7" s="1"/>
  <c r="S12" i="21"/>
  <c r="M95" i="20"/>
  <c r="S13" i="21"/>
  <c r="S14"/>
  <c r="S11"/>
  <c r="H58" i="20"/>
  <c r="P95"/>
  <c r="Q15"/>
  <c r="Q5"/>
  <c r="Q44"/>
  <c r="Y5"/>
  <c r="N95"/>
  <c r="Q31"/>
  <c r="Y15"/>
  <c r="H15"/>
  <c r="Q95"/>
  <c r="L95"/>
  <c r="Q93"/>
  <c r="O95"/>
  <c r="Y44" l="1"/>
</calcChain>
</file>

<file path=xl/comments1.xml><?xml version="1.0" encoding="utf-8"?>
<comments xmlns="http://schemas.openxmlformats.org/spreadsheetml/2006/main">
  <authors>
    <author>Than Chew Keok</author>
  </authors>
  <commentList>
    <comment ref="E9" authorId="0">
      <text>
        <r>
          <rPr>
            <sz val="9"/>
            <color indexed="81"/>
            <rFont val="Tahoma"/>
            <family val="2"/>
          </rPr>
          <t xml:space="preserve">Nilai 1
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Nilai 2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Nilai 3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Nilai 4
</t>
        </r>
      </text>
    </comment>
    <comment ref="I9" authorId="0">
      <text>
        <r>
          <rPr>
            <sz val="9"/>
            <color indexed="81"/>
            <rFont val="Tahoma"/>
            <family val="2"/>
          </rPr>
          <t xml:space="preserve">Nilai 5
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Nilai 6
</t>
        </r>
      </text>
    </comment>
    <comment ref="K9" authorId="0">
      <text>
        <r>
          <rPr>
            <sz val="9"/>
            <color indexed="81"/>
            <rFont val="Tahoma"/>
            <family val="2"/>
          </rPr>
          <t xml:space="preserve">Nilai 7
</t>
        </r>
      </text>
    </comment>
    <comment ref="L9" authorId="0">
      <text>
        <r>
          <rPr>
            <sz val="9"/>
            <color indexed="81"/>
            <rFont val="Tahoma"/>
            <family val="2"/>
          </rPr>
          <t xml:space="preserve">Nilai 8
</t>
        </r>
      </text>
    </comment>
    <comment ref="M9" authorId="0">
      <text>
        <r>
          <rPr>
            <sz val="9"/>
            <color indexed="81"/>
            <rFont val="Tahoma"/>
            <family val="2"/>
          </rPr>
          <t xml:space="preserve">Nilai 9
</t>
        </r>
      </text>
    </comment>
    <comment ref="N9" authorId="0">
      <text>
        <r>
          <rPr>
            <sz val="9"/>
            <color indexed="81"/>
            <rFont val="Tahoma"/>
            <family val="2"/>
          </rPr>
          <t xml:space="preserve">Nilai 10
</t>
        </r>
      </text>
    </comment>
    <comment ref="O9" authorId="0">
      <text>
        <r>
          <rPr>
            <sz val="9"/>
            <color indexed="81"/>
            <rFont val="Tahoma"/>
            <family val="2"/>
          </rPr>
          <t xml:space="preserve">Nilai 11
</t>
        </r>
      </text>
    </comment>
    <comment ref="P9" authorId="0">
      <text>
        <r>
          <rPr>
            <sz val="9"/>
            <color indexed="81"/>
            <rFont val="Tahoma"/>
            <family val="2"/>
          </rPr>
          <t xml:space="preserve">Nilai 12
</t>
        </r>
      </text>
    </comment>
    <comment ref="Q9" authorId="0">
      <text>
        <r>
          <rPr>
            <sz val="9"/>
            <color indexed="81"/>
            <rFont val="Tahoma"/>
            <family val="2"/>
          </rPr>
          <t xml:space="preserve">Nilai 13
</t>
        </r>
      </text>
    </comment>
    <comment ref="R9" authorId="0">
      <text>
        <r>
          <rPr>
            <sz val="9"/>
            <color indexed="81"/>
            <rFont val="Tahoma"/>
            <family val="2"/>
          </rPr>
          <t xml:space="preserve">Nilai 14
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Standard Kandungan (SK) 1
</t>
        </r>
      </text>
    </comment>
    <comment ref="F10" authorId="0">
      <text>
        <r>
          <rPr>
            <sz val="9"/>
            <color indexed="81"/>
            <rFont val="Tahoma"/>
            <family val="2"/>
          </rPr>
          <t xml:space="preserve">(SK) 2
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SK 3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SK 4
</t>
        </r>
      </text>
    </comment>
    <comment ref="I10" authorId="0">
      <text>
        <r>
          <rPr>
            <sz val="9"/>
            <color indexed="81"/>
            <rFont val="Tahoma"/>
            <family val="2"/>
          </rPr>
          <t xml:space="preserve">SK 5
</t>
        </r>
      </text>
    </comment>
    <comment ref="J10" authorId="0">
      <text>
        <r>
          <rPr>
            <sz val="9"/>
            <color indexed="81"/>
            <rFont val="Tahoma"/>
            <family val="2"/>
          </rPr>
          <t xml:space="preserve">SK 6
</t>
        </r>
      </text>
    </comment>
    <comment ref="K10" authorId="0">
      <text>
        <r>
          <rPr>
            <sz val="9"/>
            <color indexed="81"/>
            <rFont val="Tahoma"/>
            <family val="2"/>
          </rPr>
          <t xml:space="preserve">SK 7
</t>
        </r>
      </text>
    </comment>
    <comment ref="L10" authorId="0">
      <text>
        <r>
          <rPr>
            <sz val="9"/>
            <color indexed="81"/>
            <rFont val="Tahoma"/>
            <family val="2"/>
          </rPr>
          <t xml:space="preserve">SK 8
</t>
        </r>
      </text>
    </comment>
    <comment ref="M10" authorId="0">
      <text>
        <r>
          <rPr>
            <sz val="9"/>
            <color indexed="81"/>
            <rFont val="Tahoma"/>
            <family val="2"/>
          </rPr>
          <t xml:space="preserve">SK 9
</t>
        </r>
      </text>
    </comment>
    <comment ref="N10" authorId="0">
      <text>
        <r>
          <rPr>
            <sz val="9"/>
            <color indexed="81"/>
            <rFont val="Tahoma"/>
            <family val="2"/>
          </rPr>
          <t xml:space="preserve">SK 10
</t>
        </r>
      </text>
    </comment>
    <comment ref="O10" authorId="0">
      <text>
        <r>
          <rPr>
            <sz val="9"/>
            <color indexed="81"/>
            <rFont val="Tahoma"/>
            <family val="2"/>
          </rPr>
          <t xml:space="preserve">SK 11
</t>
        </r>
      </text>
    </comment>
    <comment ref="P10" authorId="0">
      <text>
        <r>
          <rPr>
            <sz val="9"/>
            <color indexed="81"/>
            <rFont val="Tahoma"/>
            <family val="2"/>
          </rPr>
          <t xml:space="preserve">SK 12
</t>
        </r>
      </text>
    </comment>
    <comment ref="Q10" authorId="0">
      <text>
        <r>
          <rPr>
            <sz val="9"/>
            <color indexed="81"/>
            <rFont val="Tahoma"/>
            <family val="2"/>
          </rPr>
          <t xml:space="preserve">SK 13
</t>
        </r>
      </text>
    </comment>
    <comment ref="R10" authorId="0">
      <text>
        <r>
          <rPr>
            <sz val="9"/>
            <color indexed="81"/>
            <rFont val="Tahoma"/>
            <family val="2"/>
          </rPr>
          <t xml:space="preserve">SK 14
</t>
        </r>
      </text>
    </comment>
  </commentList>
</comments>
</file>

<file path=xl/comments2.xml><?xml version="1.0" encoding="utf-8"?>
<comments xmlns="http://schemas.openxmlformats.org/spreadsheetml/2006/main">
  <authors>
    <author>Than Chew Keok</author>
  </authors>
  <commentList>
    <comment ref="B4" authorId="0">
      <text>
        <r>
          <rPr>
            <sz val="9"/>
            <color indexed="81"/>
            <rFont val="Tahoma"/>
            <family val="2"/>
          </rPr>
          <t xml:space="preserve">Standard Kandungan (SK) 1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SK 2
</t>
        </r>
      </text>
    </comment>
    <comment ref="B24" authorId="0">
      <text>
        <r>
          <rPr>
            <sz val="9"/>
            <color indexed="81"/>
            <rFont val="Tahoma"/>
            <family val="2"/>
          </rPr>
          <t xml:space="preserve">SK 3
</t>
        </r>
      </text>
    </comment>
    <comment ref="B34" authorId="0">
      <text>
        <r>
          <rPr>
            <sz val="9"/>
            <color indexed="81"/>
            <rFont val="Tahoma"/>
            <family val="2"/>
          </rPr>
          <t xml:space="preserve">SK 4
</t>
        </r>
      </text>
    </comment>
    <comment ref="B44" authorId="0">
      <text>
        <r>
          <rPr>
            <sz val="9"/>
            <color indexed="81"/>
            <rFont val="Tahoma"/>
            <family val="2"/>
          </rPr>
          <t xml:space="preserve">SK 5
</t>
        </r>
      </text>
    </comment>
    <comment ref="B54" authorId="0">
      <text>
        <r>
          <rPr>
            <sz val="9"/>
            <color indexed="81"/>
            <rFont val="Tahoma"/>
            <family val="2"/>
          </rPr>
          <t xml:space="preserve">SK 6
</t>
        </r>
      </text>
    </comment>
    <comment ref="B64" authorId="0">
      <text>
        <r>
          <rPr>
            <sz val="9"/>
            <color indexed="81"/>
            <rFont val="Tahoma"/>
            <family val="2"/>
          </rPr>
          <t xml:space="preserve">Standard Kandungan (SK) 7
</t>
        </r>
      </text>
    </comment>
    <comment ref="B74" authorId="0">
      <text>
        <r>
          <rPr>
            <sz val="9"/>
            <color indexed="81"/>
            <rFont val="Tahoma"/>
            <family val="2"/>
          </rPr>
          <t xml:space="preserve">SK 8
</t>
        </r>
      </text>
    </comment>
    <comment ref="B83" authorId="0">
      <text>
        <r>
          <rPr>
            <sz val="9"/>
            <color indexed="81"/>
            <rFont val="Tahoma"/>
            <family val="2"/>
          </rPr>
          <t xml:space="preserve">SK 9
</t>
        </r>
      </text>
    </comment>
    <comment ref="B92" authorId="0">
      <text>
        <r>
          <rPr>
            <sz val="9"/>
            <color indexed="81"/>
            <rFont val="Tahoma"/>
            <family val="2"/>
          </rPr>
          <t xml:space="preserve">SK 10
</t>
        </r>
      </text>
    </comment>
    <comment ref="B101" authorId="0">
      <text>
        <r>
          <rPr>
            <sz val="9"/>
            <color indexed="81"/>
            <rFont val="Tahoma"/>
            <family val="2"/>
          </rPr>
          <t xml:space="preserve">SK 11
</t>
        </r>
      </text>
    </comment>
    <comment ref="B110" authorId="0">
      <text>
        <r>
          <rPr>
            <sz val="9"/>
            <color indexed="81"/>
            <rFont val="Tahoma"/>
            <family val="2"/>
          </rPr>
          <t xml:space="preserve">SK 12
</t>
        </r>
      </text>
    </comment>
    <comment ref="B119" authorId="0">
      <text>
        <r>
          <rPr>
            <sz val="9"/>
            <color indexed="81"/>
            <rFont val="Tahoma"/>
            <family val="2"/>
          </rPr>
          <t xml:space="preserve">SK 13
</t>
        </r>
      </text>
    </comment>
    <comment ref="B128" authorId="0">
      <text>
        <r>
          <rPr>
            <sz val="9"/>
            <color indexed="81"/>
            <rFont val="Tahoma"/>
            <family val="2"/>
          </rPr>
          <t xml:space="preserve">Standard Kandungan (SK) 14
</t>
        </r>
      </text>
    </comment>
  </commentList>
</comments>
</file>

<file path=xl/sharedStrings.xml><?xml version="1.0" encoding="utf-8"?>
<sst xmlns="http://schemas.openxmlformats.org/spreadsheetml/2006/main" count="347" uniqueCount="185">
  <si>
    <t>BIL</t>
  </si>
  <si>
    <t>JANTINA</t>
  </si>
  <si>
    <t>NAMA MURID</t>
  </si>
  <si>
    <t>Berikut adalah pernyataan bagi kemahiran yang telah dikuasai:</t>
  </si>
  <si>
    <t>:</t>
  </si>
  <si>
    <t>Nama Murid</t>
  </si>
  <si>
    <t>Jantina</t>
  </si>
  <si>
    <t>Kelas</t>
  </si>
  <si>
    <t>Tarikh Pelaporan</t>
  </si>
  <si>
    <t>Kelas :</t>
  </si>
  <si>
    <t>NAMA GURU MATA PELAJARAN :</t>
  </si>
  <si>
    <t>………………………………..…............</t>
  </si>
  <si>
    <t>TAFSIRAN</t>
  </si>
  <si>
    <t>………………………………………..</t>
  </si>
  <si>
    <t>BAND KESELURUHAN</t>
  </si>
  <si>
    <t>Bil Pel</t>
  </si>
  <si>
    <t>Jumlah semua</t>
  </si>
  <si>
    <t>Kepercayaan Kepada Tuhan</t>
  </si>
  <si>
    <t>Baik hati</t>
  </si>
  <si>
    <t>Berterima Kasih</t>
  </si>
  <si>
    <t>Hemah Tinggi</t>
  </si>
  <si>
    <t>Hormat</t>
  </si>
  <si>
    <t>Kasih Sayang</t>
  </si>
  <si>
    <t>Keadilan</t>
  </si>
  <si>
    <t>Keberanian</t>
  </si>
  <si>
    <t>Kejujuran</t>
  </si>
  <si>
    <t>Kerajinan</t>
  </si>
  <si>
    <t>Kerjasama</t>
  </si>
  <si>
    <t>Kesederhanaan</t>
  </si>
  <si>
    <t>Toleransi</t>
  </si>
  <si>
    <t>Keseluruhan</t>
  </si>
  <si>
    <t>(Guru Matapelajaran Pendidikan Moral)</t>
  </si>
  <si>
    <t>( Guru Besar )</t>
  </si>
  <si>
    <t>TAHAP PENGUASAAN</t>
  </si>
  <si>
    <t>STANDARD KANDUNGAN</t>
  </si>
  <si>
    <t>TP1</t>
  </si>
  <si>
    <t>TP2</t>
  </si>
  <si>
    <t>TP3</t>
  </si>
  <si>
    <t>TP4</t>
  </si>
  <si>
    <t>TP5</t>
  </si>
  <si>
    <t>TP6</t>
  </si>
  <si>
    <t xml:space="preserve"> </t>
  </si>
  <si>
    <t>Tahap Penguasaan</t>
  </si>
  <si>
    <t>SK1</t>
  </si>
  <si>
    <t>SK2</t>
  </si>
  <si>
    <t>SK3</t>
  </si>
  <si>
    <t>SK4</t>
  </si>
  <si>
    <t>SK5</t>
  </si>
  <si>
    <t>SK6</t>
  </si>
  <si>
    <t>SK7</t>
  </si>
  <si>
    <t>SK8</t>
  </si>
  <si>
    <t>SK9</t>
  </si>
  <si>
    <t>SK10</t>
  </si>
  <si>
    <t>SK11</t>
  </si>
  <si>
    <t>SK12</t>
  </si>
  <si>
    <t>SK13</t>
  </si>
  <si>
    <t>SK14</t>
  </si>
  <si>
    <t>L</t>
  </si>
  <si>
    <t>GRAF TAHAP PENGUASAAN NILAI BAGI MATA PELAJARAN PENDIDIKAN MORAL</t>
  </si>
  <si>
    <t>NO K/P</t>
  </si>
  <si>
    <t>NILAI</t>
  </si>
  <si>
    <t>Nama Guru P. Moral</t>
  </si>
  <si>
    <t>No. Kad Pengenalan</t>
  </si>
  <si>
    <t>Bertanggung  jawab</t>
  </si>
  <si>
    <t>PENTAKSIRAN  MATA PELAJARAN PENDIDIKAN MORALTAHUN 5</t>
  </si>
  <si>
    <t>Murid menyatakan cara menghormati agama dan kepercayaan masyarakat setempat</t>
  </si>
  <si>
    <t>Murid menerangkan kebaikan menghormati agama dan kepercayaan masyarakat setempat</t>
  </si>
  <si>
    <t>Murid menunjukkan cara menghormati amalan agama dan kepercayaan masyarakat setempat dalam sesuatu situasi dengan bimbingan</t>
  </si>
  <si>
    <t xml:space="preserve">Murid menunjukkankan cara menghormati amalan agama dan kepercayaan masyarakat setempat dalam pelbagai situasi </t>
  </si>
  <si>
    <t>Murid mengamalkan sikap  menghormati amalan agama dan kepercayaan setempat dalam kehidupan seharian</t>
  </si>
  <si>
    <t>Murid mengamalkan sikap  menghormati amalan agama dan kepercayaan setempat dalam kehidupan seharian dan boleh dicontohi</t>
  </si>
  <si>
    <t>Murid menyatakan cara memberi bantuan kepada masyarakat setempat</t>
  </si>
  <si>
    <t>Murid menceritakan  kepentingan memberi bantuan kepada masyarakat setempat</t>
  </si>
  <si>
    <t>Murid menunjuk cara memberi bantuan kepada masyarakat setempat dalam sesuatu situasi dengan bimbingan</t>
  </si>
  <si>
    <t xml:space="preserve">Murid menunjukkan cara memberi bantuan kepada masyarakat setempat  dalam pelbagai situasi </t>
  </si>
  <si>
    <t>Murid mengamalkan sikap membantu masyarakat setempat dalam kehidupan seharian</t>
  </si>
  <si>
    <t>Murid mengamalkan sikap membantu masyarakat setempat dalam kehidupan seharian dan boleh dicontohi</t>
  </si>
  <si>
    <t>SK 1:MENGHORMATI  AGAMA DAN KEPERCAYAAN MASYARAKAT SETEMPAT</t>
  </si>
  <si>
    <t>SK 2:MEMBERI BANTUAN KEPADA MASYARAKAT SETEMPAT</t>
  </si>
  <si>
    <t>SK 3:MELIBATKAN DIRI DALAM AKTIVITI MASYARAKAT SETEMPAT</t>
  </si>
  <si>
    <t>Murid menyatakan cara melibatkan diri dalam aktiviti masyarakat setempat</t>
  </si>
  <si>
    <t>Murid menerangkan kepentingan melibatkan aidi dalam aktiviti masyarakat setempat</t>
  </si>
  <si>
    <t>Murid menunjukkan cara melibatkan diri dalam aktiviti masyarakat setempat dalam sesuatu situasi  dengan bimbingan.</t>
  </si>
  <si>
    <t>Murid menunjukkan cara melibatkan diri dalam aktiviti masyarakat setempat dalam pelbagai  situasi</t>
  </si>
  <si>
    <t>SK 4:MENGHARGAI ANGGOTA MASYARAKAT SETEMPAT YANG BERJASA</t>
  </si>
  <si>
    <t>Murid menyenaraikan cara menghargai anggota masyarakat setempat yang berjasa</t>
  </si>
  <si>
    <t>Murid memerihalkan kepentingan menghargai sumbangan anggota masyarakat setempat yang berjasa</t>
  </si>
  <si>
    <t>Murid mengamalkan sikap menghargai  anggota masyarakat setempat yang berjasa dalam kehidupan seharian</t>
  </si>
  <si>
    <t>SK 5:MENGAMALKAN SIKAP BERSOPAN DALAM MAJLIS DAN UPACARA MASYARAKAT SETEMPAT</t>
  </si>
  <si>
    <t>Murid menyatakan cara bersikap sopan dalam majlis dan upacara masyarakat setempat</t>
  </si>
  <si>
    <t>Murid menerangkan kepentingan bersikap sopan dalam majlis dan upacara masyarakat setempat</t>
  </si>
  <si>
    <t>Murid menunjuk cara bersikap sopan dalam majlis dan upacara masyarakat setempat dalam sesuatu situasi dengan bimbingan</t>
  </si>
  <si>
    <t>Murid menunjukkan cara bersikap sopan dalam majlis dan upacara masyarakat setempat dalam pelbagai situasi</t>
  </si>
  <si>
    <t>Murid mengamalkan sikap bersopan dalam majlis dan upacara masyarakat setempat dalam kehidupan seharian</t>
  </si>
  <si>
    <t>SK 6:MENGHORMATI PEMIMPIN DALAM MASYARAKAT SETEMPAT</t>
  </si>
  <si>
    <t>Murid menyatakan cara menghormati pemimpin dalam masyarakat setempat</t>
  </si>
  <si>
    <t>Murid menerangkan kepentingan menghormati pemimpin dalam masyarakat setempat</t>
  </si>
  <si>
    <t>Murid mengamalkan sikap menghormati pemimpin dalam masyarakat setempat dalam kehidupan seharian.</t>
  </si>
  <si>
    <t>SK 7:MENYAYANGI MASYARAKAT SETEMPAT</t>
  </si>
  <si>
    <t>Murid menyatakan cara menyayangi masyarakat setempat</t>
  </si>
  <si>
    <t>Murid menerangkan kepentingan menyayangi  masyarakat setempat</t>
  </si>
  <si>
    <t>SK 8:BERSIKAP ADIL DALAM MASYARAKAT SETEMPAT</t>
  </si>
  <si>
    <t>Murid menyatakan cara bersikap adil dalam masyarakat setempat</t>
  </si>
  <si>
    <t>Murid menceritakan kepentingan bersikap adil dalam masyarakat setempat</t>
  </si>
  <si>
    <t>Murid  menunjukkan cara bersikap adil dalam masyarakat setempat  dalam sesuatu situasi dengan bimbingan.</t>
  </si>
  <si>
    <t>Melibatkan Diri Dalam Aktiviti Masyarakat setempat</t>
  </si>
  <si>
    <t>Menghargai Anggota Masyarakat Setempat yang Berjasa</t>
  </si>
  <si>
    <t>Menghormati Pemimpin dalam Masyarakat Setempat</t>
  </si>
  <si>
    <t>Menyayangi Masyarakat Setempat</t>
  </si>
  <si>
    <t>Bersikap Adil dalam Masyarakat Setempat</t>
  </si>
  <si>
    <t>Mengamalkan Sikap Jujur Dalam Masyarakat Setempat</t>
  </si>
  <si>
    <t>Menunjukkan Sikap Rajin Dalam Masyarakat Setempat</t>
  </si>
  <si>
    <t>Melibatkan Diri dalam Pelbagai Aktiviti Masyarakat</t>
  </si>
  <si>
    <t>Mengamalkan Sikap Sederhana dalam Hidup Bermasyarakat</t>
  </si>
  <si>
    <t>Mengamalkan Toleransi dalam Masyarakat Setempat</t>
  </si>
  <si>
    <t>Menghormati Agama dan Kepercayaan Masyarakat Setempat</t>
  </si>
  <si>
    <t>Memberi Bantuan kepada Masyarakat setempat</t>
  </si>
  <si>
    <t>Mengamalkan Sikap Bersopan dalam Majlis dan Upacara Masyarakat Setempat</t>
  </si>
  <si>
    <t>Berani Mempertahankan Nama Baik Masyarakat Setempat</t>
  </si>
  <si>
    <t>SK 9:BERANI MEMPERTAHANKAN NAMA BAIK MASYARAKAT SETEMPAT</t>
  </si>
  <si>
    <t>Murid  menyatakan cara berani mempertahankan nama baik masyarakat setempat</t>
  </si>
  <si>
    <t>Murid menyertai aktiviti yang berfaedah secara sukarela dalam masyarakat setempat dalam kehidupan seharian</t>
  </si>
  <si>
    <t>Murid menyertai aktiviti yang berfaedah secara sukarela dalam masyarakat setempat dalam kehidupan seharian dan boleh dicontohi</t>
  </si>
  <si>
    <t>Murid menunjukkan  cara menghargai anggota masyarakat setempat yang berjasa dalam sesuatu situasi dengan bimbingan</t>
  </si>
  <si>
    <t>Murid menunjukkan cara menghargai anggota masyarakat setempat yang berjasa dalam pelbagai situasi</t>
  </si>
  <si>
    <t>Murid mengamalkan sikap menghargai anggota masyarakat setempat yang berjasa dalam kehidupan seharian dan boleh dicontohi</t>
  </si>
  <si>
    <t>Murid mengamalkan  sikap bersopan dalam  majlis dan upacara masyarakat setempat dalam kehidupan seharian dan boleh dicontohi</t>
  </si>
  <si>
    <t>Murid menunjuk cara menghormati pemimpin dalam masyarakat setempat dalam sesuatu situasi dengan bimbingan</t>
  </si>
  <si>
    <t>Murid menunjukkan cara menghormati pemimpin dalam masyarakat setempat dalam pelbagai situasi</t>
  </si>
  <si>
    <t>Murid mengamalkan sikap menghormati pemimpin dalam masyarakat setempat dalam kehidupan seharian dan boleh dicontohi</t>
  </si>
  <si>
    <t>Murid menunjukkan cara menyayangi masyarakat setempat dalam pelbagai situasi</t>
  </si>
  <si>
    <t>Murid mengamalkan sikap menyayangi masyarakat setempat dalam kehidupan seharian</t>
  </si>
  <si>
    <t>Murid mengamalkan sikap menyayangi masyarakat setempat dalam kehidupan seharian dan boleh dicontohi</t>
  </si>
  <si>
    <t>Murid menunjuk cara sikap menyayangi masyarakat setempat dalam sesuatu situasi dengan bimbingan</t>
  </si>
  <si>
    <t>Murid  menunjukkan cara bersikap adil dalam masyarkat setempat dalam pelbagai situasi</t>
  </si>
  <si>
    <t>Murid mengamalkan sikap adil dalam masyarkat setempat dalam kehidupan seharian</t>
  </si>
  <si>
    <t>Murid mengamalkan sikap adil dalam masyarkat setempat dalam kehidupan seharian dan boleh dicontohi</t>
  </si>
  <si>
    <t>Murid menyenaraikan kepentingan mempertahankan nama baik masyarakat setempat</t>
  </si>
  <si>
    <t>Murid menunjukkan sikap berani mempertahankan nama baik masyarakat setempat dalam sesuatu situasi dengan bimbingan.</t>
  </si>
  <si>
    <t>Murid mengamalkan sikap berani mempertahankan nama baik masyarakat setempat dalam kehidupan seharian secara beradab.</t>
  </si>
  <si>
    <t>Murid menunjukkan sikap berani mempertahankan nama baik masyarakat setempat dalam pelbagai situasi secara beradab</t>
  </si>
  <si>
    <t>Murid mengamalkan sikap berani mempertahankan nama baik masyarakat setempat dalam kehidupan seharian secara beradab dan boleh dicontohi</t>
  </si>
  <si>
    <t>SK 10:MENGAMALKAN SIKAP JUJUR DALAM MASYARAKAT SETEMPAT</t>
  </si>
  <si>
    <t>Murid menyatakan sikap jujur dalam masyarakat setempat</t>
  </si>
  <si>
    <t>Murid menjelaskan kepentingan bersikap jujur dalam masyarakat setempat</t>
  </si>
  <si>
    <t>Murid menunjukkan cara bersikap jujur  dalam masyarakat setempat dengan bimbingan</t>
  </si>
  <si>
    <t>Murid mengamalkan sikap jujur dalam masyarakat setempat dalam kehidupan seharian</t>
  </si>
  <si>
    <t>Murid mengamalkan sikap jujur dalam masyarakat setempat dalam kehidupan seharian dan boleh dicontohi</t>
  </si>
  <si>
    <t>Murid menunjukkan cara bersikap jujur  dalam masyarakat setempat dalam pelbagai situasi</t>
  </si>
  <si>
    <t>SK 11:MENUNJUKKAN SIKAP RAJIN DALAM                        MASYARAKAT SETEMPAT</t>
  </si>
  <si>
    <t>Murid menggambarkan cara bersikap rajin dalam masyarakat setempat</t>
  </si>
  <si>
    <t xml:space="preserve">Murid menceritakan kepentingan bersikap rajin dalam masyarakat setempat </t>
  </si>
  <si>
    <t xml:space="preserve">Murid menunjukkan cara bersikap rajin dalam masyarakat setempat dalam sesuatu situasi dengan bimbingan. </t>
  </si>
  <si>
    <t>Murid menunjukkan cara bersikap rajin dalam masyarakat setempat dalam pelbagai situasi</t>
  </si>
  <si>
    <t xml:space="preserve">Murid mengamalkan sikap rajin dalam masyarakat setempat dalam kehidupan seharian
</t>
  </si>
  <si>
    <t>Murid mengamalkan sikap rajin dalam masyarakat setempat dalam kehidupan dan boleh dicontohi</t>
  </si>
  <si>
    <t>SK 12:MELIBATKAN DIRI DALAM PELBAGAI AKTIVITI KEMASYARAKATAN</t>
  </si>
  <si>
    <t xml:space="preserve">Murid menyatakan aktiviti yang dilakukan bersama-sama masyarakat setempat </t>
  </si>
  <si>
    <t>Murid menerangkan kesan melaksanakan aktiviti bekerjasama dengan masyarakat setempat</t>
  </si>
  <si>
    <t>Murid menunjukkan cara melakukan aktivitisecara bekerjasama dengan masyarakat setempat dalam sesuatu situasi dengan bimbingan</t>
  </si>
  <si>
    <t>Murid menunjukkan cara melakukan aktiviti bersama-sama dengan masyarakat setempat dalam pelbagai situasi</t>
  </si>
  <si>
    <t>Murid mengamalkan sikap bekerjasama dengan masyarakat setempat  dalam kehidupan seharian</t>
  </si>
  <si>
    <t>Murid mengamalkan sikap bekerjasama dengan masyarakat setempat dalam aktiviti kemasyarakatan dan boleh dicontohi</t>
  </si>
  <si>
    <t>SK 13:MENUNJUKKAN SIKAP SEDERHANA DALAM             HIDUP BERMASYARAKAT</t>
  </si>
  <si>
    <t>Murid menyatakan cara bersikap sederhana dalam hidup bermasyarakat</t>
  </si>
  <si>
    <t>Murid menceritakan kepentingan bersikap sederhana dalam hidup bermasyarakat</t>
  </si>
  <si>
    <t>Murid menunjukkan cara bersikap sederhana dalam hidup bermasyarakat dalam sesuatu situasi dengan bimbingan</t>
  </si>
  <si>
    <t>Murid menunjukkan cara bersikap sederhana dalam hidup bermasyarakat dalam pelbagai situasi</t>
  </si>
  <si>
    <t>Murid mengamalkan sikap sederhana dalam hidup bermasyarakat dalam kehidupan seharian</t>
  </si>
  <si>
    <t>Murid mengamalkan sikap sederhana dalam hidup bermasyarakat dalam kehidupan seharian dan boleh dicontohi</t>
  </si>
  <si>
    <t>SK 14:MENGAMALKAN TOLERANSI DALAM                         MASYARAKAT SETEMPAT</t>
  </si>
  <si>
    <t>Murid menyatakan cara bertoleransi dalam masyarakat setempat</t>
  </si>
  <si>
    <t>Murid menceritakan kebaikan bertoleransi dalam masyarakat setempat</t>
  </si>
  <si>
    <t>Murid menunjukkan cara bertoleransi dalam masyarakat setempat dalam sesuatu situasi dengan bimbingan</t>
  </si>
  <si>
    <t>Murid menunjukkan cara bertoleransi dalam masyarakat setempat dalam pelbagai situasi</t>
  </si>
  <si>
    <t>Murid mengamalkan sikap toleransi sesama dalam masyarakat setempat dalam kehidupan seharian</t>
  </si>
  <si>
    <t>Murid mengamalkan sikap toleransi dalam masyarakat setempat dalam kehidupan seharian dan boleh dicontohi</t>
  </si>
  <si>
    <t>DATA PERNYATAAN TAHAP PENGUASAAN MURID</t>
  </si>
  <si>
    <t>LIM SI SEAN</t>
  </si>
  <si>
    <t>SAW JIN CHENG</t>
  </si>
  <si>
    <t>THAM JIA LE</t>
  </si>
  <si>
    <t>LEE YEN NIE</t>
  </si>
  <si>
    <t>SJK(C)  FOON YEW 1</t>
    <phoneticPr fontId="6" type="noConversion"/>
  </si>
  <si>
    <t>JALAN KEBUN TEH, 80250 JOHOR BAHRU, JOHOR</t>
    <phoneticPr fontId="6" type="noConversion"/>
  </si>
  <si>
    <t>5M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</si>
</sst>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00000\-00\-0000"/>
    <numFmt numFmtId="177" formatCode="[$-14409]d/m/yyyy;@"/>
  </numFmts>
  <fonts count="27">
    <font>
      <sz val="11"/>
      <color theme="1"/>
      <name val="宋体"/>
      <charset val="134"/>
      <scheme val="minor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宋体"/>
      <charset val="134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4"/>
      <color rgb="FFFF0000"/>
      <name val="Arial"/>
      <family val="2"/>
    </font>
    <font>
      <b/>
      <sz val="22"/>
      <color theme="1"/>
      <name val="Arial"/>
      <family val="2"/>
    </font>
    <font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/>
    <xf numFmtId="0" fontId="9" fillId="0" borderId="0" xfId="0" applyFont="1"/>
    <xf numFmtId="0" fontId="8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vertical="top" wrapText="1"/>
    </xf>
    <xf numFmtId="49" fontId="8" fillId="0" borderId="0" xfId="0" applyNumberFormat="1" applyFont="1"/>
    <xf numFmtId="49" fontId="8" fillId="0" borderId="0" xfId="0" applyNumberFormat="1" applyFont="1" applyAlignment="1">
      <alignment horizontal="left" vertical="top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top" wrapText="1"/>
    </xf>
    <xf numFmtId="0" fontId="10" fillId="5" borderId="5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top" wrapText="1"/>
    </xf>
    <xf numFmtId="0" fontId="8" fillId="6" borderId="4" xfId="0" applyFont="1" applyFill="1" applyBorder="1" applyAlignment="1">
      <alignment wrapText="1"/>
    </xf>
    <xf numFmtId="0" fontId="8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top" wrapText="1"/>
    </xf>
    <xf numFmtId="0" fontId="10" fillId="7" borderId="5" xfId="0" applyFont="1" applyFill="1" applyBorder="1" applyAlignment="1">
      <alignment vertical="top" wrapText="1"/>
    </xf>
    <xf numFmtId="0" fontId="8" fillId="8" borderId="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vertical="top" wrapText="1"/>
    </xf>
    <xf numFmtId="0" fontId="10" fillId="8" borderId="5" xfId="0" applyFont="1" applyFill="1" applyBorder="1" applyAlignment="1">
      <alignment vertical="top" wrapText="1"/>
    </xf>
    <xf numFmtId="0" fontId="8" fillId="9" borderId="2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top" wrapText="1"/>
    </xf>
    <xf numFmtId="0" fontId="10" fillId="9" borderId="5" xfId="0" applyFont="1" applyFill="1" applyBorder="1" applyAlignment="1">
      <alignment vertical="top" wrapText="1"/>
    </xf>
    <xf numFmtId="0" fontId="8" fillId="10" borderId="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vertical="top" wrapText="1"/>
    </xf>
    <xf numFmtId="0" fontId="10" fillId="10" borderId="5" xfId="0" applyFont="1" applyFill="1" applyBorder="1" applyAlignment="1">
      <alignment vertical="top" wrapText="1"/>
    </xf>
    <xf numFmtId="0" fontId="8" fillId="11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vertical="top" wrapText="1"/>
    </xf>
    <xf numFmtId="0" fontId="10" fillId="11" borderId="5" xfId="0" applyFont="1" applyFill="1" applyBorder="1" applyAlignment="1">
      <alignment vertical="top" wrapText="1"/>
    </xf>
    <xf numFmtId="0" fontId="8" fillId="12" borderId="2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vertical="top" wrapText="1"/>
    </xf>
    <xf numFmtId="0" fontId="10" fillId="12" borderId="5" xfId="0" applyFont="1" applyFill="1" applyBorder="1" applyAlignment="1">
      <alignment vertical="top" wrapText="1"/>
    </xf>
    <xf numFmtId="0" fontId="8" fillId="13" borderId="2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vertical="top" wrapText="1"/>
    </xf>
    <xf numFmtId="0" fontId="10" fillId="13" borderId="5" xfId="0" applyFont="1" applyFill="1" applyBorder="1" applyAlignment="1">
      <alignment vertical="top" wrapText="1"/>
    </xf>
    <xf numFmtId="0" fontId="8" fillId="14" borderId="2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vertical="top" wrapText="1"/>
    </xf>
    <xf numFmtId="0" fontId="11" fillId="14" borderId="4" xfId="0" applyFont="1" applyFill="1" applyBorder="1" applyAlignment="1">
      <alignment vertical="top" wrapText="1"/>
    </xf>
    <xf numFmtId="0" fontId="10" fillId="14" borderId="5" xfId="0" applyFont="1" applyFill="1" applyBorder="1" applyAlignment="1">
      <alignment vertical="top" wrapText="1"/>
    </xf>
    <xf numFmtId="0" fontId="8" fillId="15" borderId="2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vertical="top" wrapText="1"/>
    </xf>
    <xf numFmtId="0" fontId="10" fillId="15" borderId="5" xfId="0" applyFont="1" applyFill="1" applyBorder="1" applyAlignment="1">
      <alignment vertical="top" wrapText="1"/>
    </xf>
    <xf numFmtId="0" fontId="8" fillId="16" borderId="2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vertical="top" wrapText="1"/>
    </xf>
    <xf numFmtId="0" fontId="10" fillId="16" borderId="5" xfId="0" applyFont="1" applyFill="1" applyBorder="1" applyAlignment="1">
      <alignment vertical="top" wrapText="1"/>
    </xf>
    <xf numFmtId="0" fontId="8" fillId="17" borderId="2" xfId="0" applyFont="1" applyFill="1" applyBorder="1" applyAlignment="1">
      <alignment horizontal="center" vertical="center"/>
    </xf>
    <xf numFmtId="0" fontId="10" fillId="17" borderId="4" xfId="0" applyFont="1" applyFill="1" applyBorder="1" applyAlignment="1">
      <alignment vertical="top" wrapText="1"/>
    </xf>
    <xf numFmtId="0" fontId="10" fillId="17" borderId="5" xfId="0" applyFont="1" applyFill="1" applyBorder="1" applyAlignment="1">
      <alignment vertical="top" wrapText="1"/>
    </xf>
    <xf numFmtId="0" fontId="8" fillId="16" borderId="7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8" fillId="17" borderId="7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/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5" fillId="0" borderId="0" xfId="0" applyFont="1" applyAlignment="1"/>
    <xf numFmtId="0" fontId="15" fillId="0" borderId="0" xfId="0" applyFont="1" applyBorder="1" applyAlignment="1"/>
    <xf numFmtId="0" fontId="14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9" xfId="0" applyFont="1" applyBorder="1"/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6" fillId="0" borderId="0" xfId="0" applyFont="1"/>
    <xf numFmtId="49" fontId="17" fillId="0" borderId="1" xfId="0" quotePrefix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0" fillId="15" borderId="4" xfId="0" applyFont="1" applyFill="1" applyBorder="1" applyAlignment="1">
      <alignment wrapText="1"/>
    </xf>
    <xf numFmtId="0" fontId="10" fillId="16" borderId="4" xfId="0" applyFont="1" applyFill="1" applyBorder="1" applyAlignment="1">
      <alignment wrapText="1"/>
    </xf>
    <xf numFmtId="0" fontId="10" fillId="17" borderId="4" xfId="0" applyFont="1" applyFill="1" applyBorder="1" applyAlignment="1">
      <alignment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3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21" fillId="0" borderId="1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" fillId="18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top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6" fillId="11" borderId="3" xfId="0" applyNumberFormat="1" applyFont="1" applyFill="1" applyBorder="1" applyAlignment="1">
      <alignment horizontal="center" vertical="center" wrapText="1"/>
    </xf>
    <xf numFmtId="49" fontId="26" fillId="11" borderId="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6" borderId="4" xfId="0" applyFont="1" applyFill="1" applyBorder="1" applyAlignment="1">
      <alignment wrapText="1"/>
    </xf>
    <xf numFmtId="0" fontId="8" fillId="6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9.9244453417681774E-2"/>
          <c:y val="0.11048388182246444"/>
          <c:w val="0.89370123606344143"/>
          <c:h val="0.751992057612460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00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Graf!$C$5:$H$5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Graf!$C$6:$H$6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05721856"/>
        <c:axId val="105724160"/>
      </c:barChart>
      <c:catAx>
        <c:axId val="1057218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05724160"/>
        <c:crosses val="autoZero"/>
        <c:auto val="1"/>
        <c:lblAlgn val="ctr"/>
        <c:lblOffset val="100"/>
      </c:catAx>
      <c:valAx>
        <c:axId val="105724160"/>
        <c:scaling>
          <c:orientation val="minMax"/>
        </c:scaling>
        <c:delete val="1"/>
        <c:axPos val="l"/>
        <c:numFmt formatCode="General" sourceLinked="1"/>
        <c:tickLblPos val="none"/>
        <c:crossAx val="10572185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 horizontalDpi="-2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10: Mengamalkan Sikap Jujur Dalam Masyarakat Setempat</a:t>
            </a:r>
          </a:p>
        </c:rich>
      </c:tx>
      <c:layout>
        <c:manualLayout>
          <c:xMode val="edge"/>
          <c:yMode val="edge"/>
          <c:x val="4.2628421447319112E-2"/>
          <c:y val="2.4577545784305078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Graf!$B$46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chemeClr val="accent6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Graf!$C$45:$H$45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Graf!$C$46:$H$46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40913280"/>
        <c:axId val="140927360"/>
      </c:barChart>
      <c:catAx>
        <c:axId val="140913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927360"/>
        <c:crosses val="autoZero"/>
        <c:auto val="1"/>
        <c:lblAlgn val="ctr"/>
        <c:lblOffset val="100"/>
      </c:catAx>
      <c:valAx>
        <c:axId val="140927360"/>
        <c:scaling>
          <c:orientation val="minMax"/>
        </c:scaling>
        <c:delete val="1"/>
        <c:axPos val="l"/>
        <c:numFmt formatCode="General" sourceLinked="1"/>
        <c:tickLblPos val="none"/>
        <c:crossAx val="14091328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11: Menunjukkan Sikap Rajin Dalam Masyarakat Setempat</a:t>
            </a:r>
          </a:p>
        </c:rich>
      </c:tx>
      <c:layout>
        <c:manualLayout>
          <c:xMode val="edge"/>
          <c:yMode val="edge"/>
          <c:x val="2.4811652064618682E-2"/>
          <c:y val="3.6866318676457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Graf!$K$46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Graf!$L$45:$Q$45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Graf!$L$46:$Q$46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overlap val="-25"/>
        <c:axId val="141107200"/>
        <c:axId val="141108736"/>
      </c:barChart>
      <c:catAx>
        <c:axId val="1411072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1108736"/>
        <c:crosses val="autoZero"/>
        <c:auto val="1"/>
        <c:lblAlgn val="ctr"/>
        <c:lblOffset val="100"/>
      </c:catAx>
      <c:valAx>
        <c:axId val="141108736"/>
        <c:scaling>
          <c:orientation val="minMax"/>
        </c:scaling>
        <c:delete val="1"/>
        <c:axPos val="l"/>
        <c:numFmt formatCode="General" sourceLinked="1"/>
        <c:tickLblPos val="none"/>
        <c:crossAx val="14110720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12: Melibatkan Diri Dalam Pelbagai Aktiviti Kemasyarakatan</a:t>
            </a:r>
          </a:p>
        </c:rich>
      </c:tx>
      <c:layout>
        <c:manualLayout>
          <c:xMode val="edge"/>
          <c:yMode val="edge"/>
          <c:x val="1.7714915265221481E-2"/>
          <c:y val="4.321010721117486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Graf!$S$46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5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Graf!$T$45:$Y$45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Graf!$T$46:$Y$46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overlap val="-25"/>
        <c:axId val="141128832"/>
        <c:axId val="141130368"/>
      </c:barChart>
      <c:catAx>
        <c:axId val="1411288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1130368"/>
        <c:crosses val="autoZero"/>
        <c:auto val="1"/>
        <c:lblAlgn val="ctr"/>
        <c:lblOffset val="100"/>
      </c:catAx>
      <c:valAx>
        <c:axId val="141130368"/>
        <c:scaling>
          <c:orientation val="minMax"/>
        </c:scaling>
        <c:delete val="1"/>
        <c:axPos val="l"/>
        <c:numFmt formatCode="General" sourceLinked="1"/>
        <c:tickLblPos val="none"/>
        <c:crossAx val="14112883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13: Menunjukkan Sikap Sederhana dalam Hidup Bermasyarakat</a:t>
            </a:r>
          </a:p>
        </c:rich>
      </c:tx>
      <c:layout>
        <c:manualLayout>
          <c:xMode val="edge"/>
          <c:yMode val="edge"/>
          <c:x val="4.3084804054665582E-2"/>
          <c:y val="3.827759765323453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Graf!$B$60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F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Graf!$C$59:$H$59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Graf!$C$60:$H$60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41183232"/>
        <c:axId val="141189120"/>
      </c:barChart>
      <c:catAx>
        <c:axId val="1411832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1189120"/>
        <c:crosses val="autoZero"/>
        <c:auto val="1"/>
        <c:lblAlgn val="ctr"/>
        <c:lblOffset val="100"/>
      </c:catAx>
      <c:valAx>
        <c:axId val="141189120"/>
        <c:scaling>
          <c:orientation val="minMax"/>
        </c:scaling>
        <c:delete val="1"/>
        <c:axPos val="l"/>
        <c:numFmt formatCode="General" sourceLinked="1"/>
        <c:tickLblPos val="none"/>
        <c:crossAx val="14118323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SKI 14: Mengamalkan Toleransi Dalam Masyarakat Setempat</a:t>
            </a:r>
          </a:p>
        </c:rich>
      </c:tx>
      <c:layout>
        <c:manualLayout>
          <c:xMode val="edge"/>
          <c:yMode val="edge"/>
          <c:x val="3.7438603002907488E-2"/>
          <c:y val="4.0000000000000022E-2"/>
        </c:manualLayout>
      </c:layout>
    </c:title>
    <c:plotArea>
      <c:layout>
        <c:manualLayout>
          <c:layoutTarget val="inner"/>
          <c:xMode val="edge"/>
          <c:yMode val="edge"/>
          <c:x val="2.0592028939097028E-2"/>
          <c:y val="5.3832020997375378E-3"/>
          <c:w val="0.93888888888888922"/>
          <c:h val="0.83660892388451491"/>
        </c:manualLayout>
      </c:layout>
      <c:barChart>
        <c:barDir val="col"/>
        <c:grouping val="clustered"/>
        <c:ser>
          <c:idx val="0"/>
          <c:order val="0"/>
          <c:tx>
            <c:strRef>
              <c:f>Graf!$K$60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Graf!$L$59:$Q$59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Graf!$L$60:$Q$60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41200768"/>
        <c:axId val="141231232"/>
      </c:barChart>
      <c:catAx>
        <c:axId val="141200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1231232"/>
        <c:crosses val="autoZero"/>
        <c:auto val="1"/>
        <c:lblAlgn val="ctr"/>
        <c:lblOffset val="100"/>
      </c:catAx>
      <c:valAx>
        <c:axId val="141231232"/>
        <c:scaling>
          <c:orientation val="minMax"/>
        </c:scaling>
        <c:delete val="1"/>
        <c:axPos val="l"/>
        <c:numFmt formatCode="General" sourceLinked="1"/>
        <c:tickLblPos val="none"/>
        <c:crossAx val="14120076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1800" b="1" i="0" u="none" strike="noStrike" baseline="0">
                <a:solidFill>
                  <a:srgbClr val="000000"/>
                </a:solidFill>
                <a:latin typeface="Calibri"/>
              </a:rPr>
              <a:t>Carta Keseluruhan Tahap Penguasaan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1800" b="1" i="0" u="none" strike="noStrike" baseline="0">
                <a:solidFill>
                  <a:srgbClr val="000000"/>
                </a:solidFill>
                <a:latin typeface="Calibri"/>
              </a:rPr>
              <a:t>Pendidikan Moral Tahun 5</a:t>
            </a:r>
          </a:p>
        </c:rich>
      </c:tx>
    </c:title>
    <c:plotArea>
      <c:layout>
        <c:manualLayout>
          <c:layoutTarget val="inner"/>
          <c:xMode val="edge"/>
          <c:yMode val="edge"/>
          <c:x val="3.0555555555555565E-2"/>
          <c:y val="0.21990847786386211"/>
          <c:w val="0.96944444444444478"/>
          <c:h val="0.64884516522125824"/>
        </c:manualLayout>
      </c:layout>
      <c:barChart>
        <c:barDir val="col"/>
        <c:grouping val="clustered"/>
        <c:ser>
          <c:idx val="0"/>
          <c:order val="0"/>
          <c:tx>
            <c:strRef>
              <c:f>Graf!$K$95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Graf!$L$94:$Q$94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Graf!$L$95:$Q$95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41259520"/>
        <c:axId val="141261056"/>
      </c:barChart>
      <c:catAx>
        <c:axId val="141259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1261056"/>
        <c:crosses val="autoZero"/>
        <c:auto val="1"/>
        <c:lblAlgn val="ctr"/>
        <c:lblOffset val="100"/>
      </c:catAx>
      <c:valAx>
        <c:axId val="141261056"/>
        <c:scaling>
          <c:orientation val="minMax"/>
        </c:scaling>
        <c:delete val="1"/>
        <c:axPos val="l"/>
        <c:numFmt formatCode="General" sourceLinked="1"/>
        <c:tickLblPos val="none"/>
        <c:crossAx val="14125952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2:Memberi Bantuan Kepada Masyarakat Setempat </a:t>
            </a:r>
          </a:p>
        </c:rich>
      </c:tx>
      <c:layout>
        <c:manualLayout>
          <c:xMode val="edge"/>
          <c:yMode val="edge"/>
          <c:x val="1.41879118257071E-3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Graf!$K$7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Graf!$L$6:$Q$6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Graf!$L$7:$Q$7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33285376"/>
        <c:axId val="133286912"/>
      </c:barChart>
      <c:catAx>
        <c:axId val="133285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3286912"/>
        <c:crosses val="autoZero"/>
        <c:auto val="1"/>
        <c:lblAlgn val="ctr"/>
        <c:lblOffset val="100"/>
      </c:catAx>
      <c:valAx>
        <c:axId val="133286912"/>
        <c:scaling>
          <c:orientation val="minMax"/>
        </c:scaling>
        <c:delete val="1"/>
        <c:axPos val="l"/>
        <c:numFmt formatCode="General" sourceLinked="1"/>
        <c:tickLblPos val="none"/>
        <c:crossAx val="13328537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3:Melibatkan Diri Dalam Aktiviti Masyarakat Setempat</a:t>
            </a:r>
          </a:p>
        </c:rich>
      </c:tx>
      <c:layout>
        <c:manualLayout>
          <c:xMode val="edge"/>
          <c:yMode val="edge"/>
          <c:x val="3.2678529862666249E-2"/>
          <c:y val="2.680069246663319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Graf!$S$7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C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Graf!$T$6:$Y$6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Graf!$T$7:$Y$7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overlap val="-25"/>
        <c:axId val="140786304"/>
        <c:axId val="140800384"/>
      </c:barChart>
      <c:catAx>
        <c:axId val="140786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800384"/>
        <c:crosses val="autoZero"/>
        <c:auto val="1"/>
        <c:lblAlgn val="ctr"/>
        <c:lblOffset val="100"/>
      </c:catAx>
      <c:valAx>
        <c:axId val="140800384"/>
        <c:scaling>
          <c:orientation val="minMax"/>
        </c:scaling>
        <c:delete val="1"/>
        <c:axPos val="l"/>
        <c:numFmt formatCode="General" sourceLinked="1"/>
        <c:tickLblPos val="none"/>
        <c:crossAx val="14078630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4:Menghargai Anggota Masyarakat Setempat Yang Berjasa</a:t>
            </a:r>
          </a:p>
        </c:rich>
      </c:tx>
      <c:layout>
        <c:manualLayout>
          <c:xMode val="edge"/>
          <c:yMode val="edge"/>
          <c:x val="2.0929020563077098E-2"/>
          <c:y val="1.8779601702329583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Graf!$B$17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FF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Graf!$C$16:$H$16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40824576"/>
        <c:axId val="140826112"/>
      </c:barChart>
      <c:catAx>
        <c:axId val="140824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826112"/>
        <c:crosses val="autoZero"/>
        <c:auto val="1"/>
        <c:lblAlgn val="ctr"/>
        <c:lblOffset val="100"/>
      </c:catAx>
      <c:valAx>
        <c:axId val="140826112"/>
        <c:scaling>
          <c:orientation val="minMax"/>
        </c:scaling>
        <c:delete val="1"/>
        <c:axPos val="l"/>
        <c:numFmt formatCode="General" sourceLinked="1"/>
        <c:tickLblPos val="none"/>
        <c:crossAx val="14082457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5:Mengamalkan Sikap Bersopan Dalam Majlis dan Upacara Masyarakat Setempat</a:t>
            </a:r>
          </a:p>
        </c:rich>
      </c:tx>
      <c:layout>
        <c:manualLayout>
          <c:xMode val="edge"/>
          <c:yMode val="edge"/>
          <c:x val="2.9399884336491815E-2"/>
          <c:y val="3.652969608307159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Graf!$K$17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92D05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Graf!$L$16:$Q$16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Graf!$L$17:$Q$17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overlap val="-25"/>
        <c:axId val="140862592"/>
        <c:axId val="140864128"/>
      </c:barChart>
      <c:catAx>
        <c:axId val="1408625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864128"/>
        <c:crosses val="autoZero"/>
        <c:auto val="1"/>
        <c:lblAlgn val="ctr"/>
        <c:lblOffset val="100"/>
      </c:catAx>
      <c:valAx>
        <c:axId val="140864128"/>
        <c:scaling>
          <c:orientation val="minMax"/>
        </c:scaling>
        <c:delete val="1"/>
        <c:axPos val="l"/>
        <c:numFmt formatCode="General" sourceLinked="1"/>
        <c:tickLblPos val="none"/>
        <c:crossAx val="1408625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6:Menghormati Pemimpin Dalam Masyarakat Setempat</a:t>
            </a:r>
          </a:p>
        </c:rich>
      </c:tx>
      <c:layout>
        <c:manualLayout>
          <c:xMode val="edge"/>
          <c:yMode val="edge"/>
          <c:x val="3.3381010859881044E-2"/>
          <c:y val="5.3571229128273862E-2"/>
        </c:manualLayout>
      </c:layout>
    </c:title>
    <c:plotArea>
      <c:layout>
        <c:manualLayout>
          <c:layoutTarget val="inner"/>
          <c:xMode val="edge"/>
          <c:yMode val="edge"/>
          <c:x val="6.2126642771804047E-2"/>
          <c:y val="0.19169666291713533"/>
          <c:w val="0.89486260454002386"/>
          <c:h val="0.65918635170603657"/>
        </c:manualLayout>
      </c:layout>
      <c:barChart>
        <c:barDir val="col"/>
        <c:grouping val="clustered"/>
        <c:ser>
          <c:idx val="0"/>
          <c:order val="0"/>
          <c:tx>
            <c:strRef>
              <c:f>Graf!$S$17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5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Graf!$T$16:$Y$16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Graf!$T$17:$Y$17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overlap val="-25"/>
        <c:axId val="140978432"/>
        <c:axId val="140984320"/>
      </c:barChart>
      <c:catAx>
        <c:axId val="1409784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984320"/>
        <c:crosses val="autoZero"/>
        <c:auto val="1"/>
        <c:lblAlgn val="ctr"/>
        <c:lblOffset val="100"/>
      </c:catAx>
      <c:valAx>
        <c:axId val="140984320"/>
        <c:scaling>
          <c:orientation val="minMax"/>
        </c:scaling>
        <c:delete val="1"/>
        <c:axPos val="l"/>
        <c:numFmt formatCode="General" sourceLinked="1"/>
        <c:tickLblPos val="none"/>
        <c:crossAx val="14097843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7: Menyayangi Masyarakat             Setempat</a:t>
            </a:r>
          </a:p>
        </c:rich>
      </c:tx>
      <c:layout>
        <c:manualLayout>
          <c:xMode val="edge"/>
          <c:yMode val="edge"/>
          <c:x val="3.4011356945400834E-2"/>
          <c:y val="4.000000000000002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Graf!$B$33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F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Graf!$C$32:$H$32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Graf!$C$33:$H$33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40991872"/>
        <c:axId val="141022336"/>
      </c:barChart>
      <c:catAx>
        <c:axId val="140991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1022336"/>
        <c:crosses val="autoZero"/>
        <c:auto val="1"/>
        <c:lblAlgn val="ctr"/>
        <c:lblOffset val="100"/>
      </c:catAx>
      <c:valAx>
        <c:axId val="141022336"/>
        <c:scaling>
          <c:orientation val="minMax"/>
        </c:scaling>
        <c:delete val="1"/>
        <c:axPos val="l"/>
        <c:numFmt formatCode="General" sourceLinked="1"/>
        <c:tickLblPos val="none"/>
        <c:crossAx val="14099187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8: Bersikap Adil Dalam Masyarakat setempat</a:t>
            </a:r>
          </a:p>
        </c:rich>
      </c:tx>
      <c:layout>
        <c:manualLayout>
          <c:xMode val="edge"/>
          <c:yMode val="edge"/>
          <c:x val="7.3631517709770817E-3"/>
          <c:y val="2.721087079304961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Graf!$K$33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70C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Graf!$L$32:$Q$32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Graf!$L$33:$Q$33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41054336"/>
        <c:axId val="141055872"/>
      </c:barChart>
      <c:catAx>
        <c:axId val="141054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1055872"/>
        <c:crosses val="autoZero"/>
        <c:auto val="1"/>
        <c:lblAlgn val="ctr"/>
        <c:lblOffset val="100"/>
      </c:catAx>
      <c:valAx>
        <c:axId val="141055872"/>
        <c:scaling>
          <c:orientation val="minMax"/>
        </c:scaling>
        <c:delete val="1"/>
        <c:axPos val="l"/>
        <c:numFmt formatCode="General" sourceLinked="1"/>
        <c:tickLblPos val="none"/>
        <c:crossAx val="14105433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SK 9: Berani Mempertahankan Nama Baik Masyarakat Setempat</a:t>
            </a:r>
          </a:p>
        </c:rich>
      </c:tx>
      <c:layout>
        <c:manualLayout>
          <c:xMode val="edge"/>
          <c:yMode val="edge"/>
          <c:x val="1.4009245823124065E-2"/>
          <c:y val="3.384076990376203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Graf!$S$33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7030A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Graf!$T$32:$Y$32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Graf!$T$33:$Y$33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-25"/>
        <c:axId val="141084160"/>
        <c:axId val="141085696"/>
      </c:barChart>
      <c:catAx>
        <c:axId val="1410841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1085696"/>
        <c:crosses val="autoZero"/>
        <c:auto val="1"/>
        <c:lblAlgn val="ctr"/>
        <c:lblOffset val="100"/>
      </c:catAx>
      <c:valAx>
        <c:axId val="141085696"/>
        <c:scaling>
          <c:orientation val="minMax"/>
        </c:scaling>
        <c:delete val="1"/>
        <c:axPos val="l"/>
        <c:numFmt formatCode="General" sourceLinked="1"/>
        <c:tickLblPos val="none"/>
        <c:crossAx val="1410841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38100</xdr:rowOff>
    </xdr:from>
    <xdr:to>
      <xdr:col>8</xdr:col>
      <xdr:colOff>133350</xdr:colOff>
      <xdr:row>10</xdr:row>
      <xdr:rowOff>85725</xdr:rowOff>
    </xdr:to>
    <xdr:graphicFrame macro="">
      <xdr:nvGraphicFramePr>
        <xdr:cNvPr id="10367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3</xdr:row>
      <xdr:rowOff>28575</xdr:rowOff>
    </xdr:from>
    <xdr:to>
      <xdr:col>16</xdr:col>
      <xdr:colOff>304800</xdr:colOff>
      <xdr:row>10</xdr:row>
      <xdr:rowOff>95250</xdr:rowOff>
    </xdr:to>
    <xdr:graphicFrame macro="">
      <xdr:nvGraphicFramePr>
        <xdr:cNvPr id="10367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</xdr:row>
      <xdr:rowOff>28575</xdr:rowOff>
    </xdr:from>
    <xdr:to>
      <xdr:col>25</xdr:col>
      <xdr:colOff>28575</xdr:colOff>
      <xdr:row>10</xdr:row>
      <xdr:rowOff>114300</xdr:rowOff>
    </xdr:to>
    <xdr:graphicFrame macro="">
      <xdr:nvGraphicFramePr>
        <xdr:cNvPr id="10367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</xdr:row>
      <xdr:rowOff>114300</xdr:rowOff>
    </xdr:from>
    <xdr:to>
      <xdr:col>8</xdr:col>
      <xdr:colOff>276225</xdr:colOff>
      <xdr:row>20</xdr:row>
      <xdr:rowOff>47625</xdr:rowOff>
    </xdr:to>
    <xdr:graphicFrame macro="">
      <xdr:nvGraphicFramePr>
        <xdr:cNvPr id="10367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12</xdr:row>
      <xdr:rowOff>104775</xdr:rowOff>
    </xdr:from>
    <xdr:to>
      <xdr:col>17</xdr:col>
      <xdr:colOff>76200</xdr:colOff>
      <xdr:row>20</xdr:row>
      <xdr:rowOff>95250</xdr:rowOff>
    </xdr:to>
    <xdr:graphicFrame macro="">
      <xdr:nvGraphicFramePr>
        <xdr:cNvPr id="10367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304800</xdr:colOff>
      <xdr:row>12</xdr:row>
      <xdr:rowOff>85725</xdr:rowOff>
    </xdr:from>
    <xdr:to>
      <xdr:col>24</xdr:col>
      <xdr:colOff>371475</xdr:colOff>
      <xdr:row>20</xdr:row>
      <xdr:rowOff>123825</xdr:rowOff>
    </xdr:to>
    <xdr:graphicFrame macro="">
      <xdr:nvGraphicFramePr>
        <xdr:cNvPr id="10367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29</xdr:row>
      <xdr:rowOff>28575</xdr:rowOff>
    </xdr:from>
    <xdr:to>
      <xdr:col>8</xdr:col>
      <xdr:colOff>57150</xdr:colOff>
      <xdr:row>37</xdr:row>
      <xdr:rowOff>28575</xdr:rowOff>
    </xdr:to>
    <xdr:graphicFrame macro="">
      <xdr:nvGraphicFramePr>
        <xdr:cNvPr id="10367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200025</xdr:colOff>
      <xdr:row>29</xdr:row>
      <xdr:rowOff>47625</xdr:rowOff>
    </xdr:from>
    <xdr:to>
      <xdr:col>17</xdr:col>
      <xdr:colOff>9525</xdr:colOff>
      <xdr:row>37</xdr:row>
      <xdr:rowOff>9525</xdr:rowOff>
    </xdr:to>
    <xdr:graphicFrame macro="">
      <xdr:nvGraphicFramePr>
        <xdr:cNvPr id="10367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285750</xdr:colOff>
      <xdr:row>29</xdr:row>
      <xdr:rowOff>0</xdr:rowOff>
    </xdr:from>
    <xdr:to>
      <xdr:col>25</xdr:col>
      <xdr:colOff>0</xdr:colOff>
      <xdr:row>36</xdr:row>
      <xdr:rowOff>142875</xdr:rowOff>
    </xdr:to>
    <xdr:graphicFrame macro="">
      <xdr:nvGraphicFramePr>
        <xdr:cNvPr id="10367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161925</xdr:colOff>
      <xdr:row>39</xdr:row>
      <xdr:rowOff>133350</xdr:rowOff>
    </xdr:from>
    <xdr:to>
      <xdr:col>8</xdr:col>
      <xdr:colOff>285750</xdr:colOff>
      <xdr:row>48</xdr:row>
      <xdr:rowOff>114300</xdr:rowOff>
    </xdr:to>
    <xdr:graphicFrame macro="">
      <xdr:nvGraphicFramePr>
        <xdr:cNvPr id="10367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266700</xdr:colOff>
      <xdr:row>39</xdr:row>
      <xdr:rowOff>133350</xdr:rowOff>
    </xdr:from>
    <xdr:to>
      <xdr:col>17</xdr:col>
      <xdr:colOff>9525</xdr:colOff>
      <xdr:row>48</xdr:row>
      <xdr:rowOff>114300</xdr:rowOff>
    </xdr:to>
    <xdr:graphicFrame macro="">
      <xdr:nvGraphicFramePr>
        <xdr:cNvPr id="103672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342900</xdr:colOff>
      <xdr:row>39</xdr:row>
      <xdr:rowOff>152400</xdr:rowOff>
    </xdr:from>
    <xdr:to>
      <xdr:col>24</xdr:col>
      <xdr:colOff>381000</xdr:colOff>
      <xdr:row>48</xdr:row>
      <xdr:rowOff>123825</xdr:rowOff>
    </xdr:to>
    <xdr:graphicFrame macro="">
      <xdr:nvGraphicFramePr>
        <xdr:cNvPr id="10367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104775</xdr:colOff>
      <xdr:row>56</xdr:row>
      <xdr:rowOff>152400</xdr:rowOff>
    </xdr:from>
    <xdr:to>
      <xdr:col>9</xdr:col>
      <xdr:colOff>28575</xdr:colOff>
      <xdr:row>65</xdr:row>
      <xdr:rowOff>57150</xdr:rowOff>
    </xdr:to>
    <xdr:graphicFrame macro="">
      <xdr:nvGraphicFramePr>
        <xdr:cNvPr id="10367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209550</xdr:colOff>
      <xdr:row>56</xdr:row>
      <xdr:rowOff>133350</xdr:rowOff>
    </xdr:from>
    <xdr:to>
      <xdr:col>17</xdr:col>
      <xdr:colOff>76200</xdr:colOff>
      <xdr:row>65</xdr:row>
      <xdr:rowOff>85725</xdr:rowOff>
    </xdr:to>
    <xdr:graphicFrame macro="">
      <xdr:nvGraphicFramePr>
        <xdr:cNvPr id="10367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514350</xdr:colOff>
      <xdr:row>87</xdr:row>
      <xdr:rowOff>66675</xdr:rowOff>
    </xdr:from>
    <xdr:to>
      <xdr:col>23</xdr:col>
      <xdr:colOff>28575</xdr:colOff>
      <xdr:row>106</xdr:row>
      <xdr:rowOff>85725</xdr:rowOff>
    </xdr:to>
    <xdr:graphicFrame macro="">
      <xdr:nvGraphicFramePr>
        <xdr:cNvPr id="10367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3</xdr:row>
      <xdr:rowOff>104773</xdr:rowOff>
    </xdr:from>
    <xdr:to>
      <xdr:col>5</xdr:col>
      <xdr:colOff>95250</xdr:colOff>
      <xdr:row>4</xdr:row>
      <xdr:rowOff>257175</xdr:rowOff>
    </xdr:to>
    <xdr:sp macro="" textlink="">
      <xdr:nvSpPr>
        <xdr:cNvPr id="2" name="TextBox 1"/>
        <xdr:cNvSpPr txBox="1"/>
      </xdr:nvSpPr>
      <xdr:spPr>
        <a:xfrm>
          <a:off x="190500" y="733423"/>
          <a:ext cx="1438275" cy="333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 1:Menghormati Agama dan Kepercayaan Masyarakat Setempat</a:t>
          </a:r>
          <a:endParaRPr lang="en-MY" sz="800">
            <a:effectLst/>
            <a:latin typeface="+mn-lt"/>
          </a:endParaRPr>
        </a:p>
        <a:p>
          <a:endParaRPr lang="en-MY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U80"/>
  <sheetViews>
    <sheetView tabSelected="1" zoomScale="80" zoomScaleNormal="80" workbookViewId="0">
      <pane xSplit="4" ySplit="10" topLeftCell="E11" activePane="bottomRight" state="frozen"/>
      <selection pane="topRight" activeCell="E1" sqref="E1"/>
      <selection pane="bottomLeft" activeCell="A10" sqref="A10"/>
      <selection pane="bottomRight" activeCell="S11" sqref="S11"/>
    </sheetView>
  </sheetViews>
  <sheetFormatPr defaultColWidth="9.125" defaultRowHeight="13.5"/>
  <cols>
    <col min="1" max="1" width="6.125" style="152" customWidth="1"/>
    <col min="2" max="2" width="17.625" style="152" customWidth="1"/>
    <col min="3" max="3" width="18.125" style="152" customWidth="1"/>
    <col min="4" max="4" width="10.375" style="152" customWidth="1"/>
    <col min="5" max="6" width="11.125" style="152" customWidth="1"/>
    <col min="7" max="10" width="11.125" style="149" customWidth="1"/>
    <col min="11" max="18" width="11.125" style="152" customWidth="1"/>
    <col min="19" max="19" width="11.125" style="159" customWidth="1"/>
    <col min="20" max="20" width="11.125" style="152" customWidth="1"/>
    <col min="21" max="21" width="12.25" style="152" customWidth="1"/>
    <col min="22" max="22" width="9.375" style="152" customWidth="1"/>
    <col min="23" max="16384" width="9.125" style="152"/>
  </cols>
  <sheetData>
    <row r="2" spans="1:21" ht="27.75">
      <c r="A2" s="182" t="s">
        <v>182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53"/>
      <c r="U2" s="153"/>
    </row>
    <row r="3" spans="1:21" ht="27.75">
      <c r="A3" s="182" t="s">
        <v>183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53"/>
      <c r="U3" s="153"/>
    </row>
    <row r="4" spans="1:21" ht="23.25">
      <c r="A4" s="165"/>
      <c r="B4" s="165"/>
      <c r="C4" s="165"/>
      <c r="D4" s="165"/>
      <c r="E4" s="165"/>
      <c r="F4" s="165"/>
      <c r="G4" s="166"/>
      <c r="H4" s="166"/>
      <c r="I4" s="166"/>
      <c r="J4" s="166"/>
      <c r="K4" s="165"/>
      <c r="L4" s="167"/>
      <c r="M4" s="167"/>
      <c r="N4" s="167"/>
      <c r="O4" s="167"/>
      <c r="P4" s="167"/>
      <c r="Q4" s="167"/>
      <c r="R4" s="167"/>
      <c r="S4" s="168"/>
      <c r="T4" s="153"/>
      <c r="U4" s="153"/>
    </row>
    <row r="5" spans="1:21" ht="23.25">
      <c r="A5" s="183" t="s">
        <v>64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53"/>
      <c r="U5" s="153"/>
    </row>
    <row r="6" spans="1:21" ht="15">
      <c r="A6" s="155"/>
      <c r="B6" s="155"/>
      <c r="C6" s="155"/>
      <c r="D6" s="155"/>
      <c r="E6" s="155"/>
      <c r="F6" s="155"/>
      <c r="G6" s="156"/>
      <c r="H6" s="156"/>
      <c r="I6" s="156"/>
      <c r="J6" s="156"/>
      <c r="K6" s="155"/>
      <c r="L6" s="153"/>
      <c r="M6" s="153"/>
      <c r="N6" s="153"/>
      <c r="O6" s="153"/>
      <c r="P6" s="153"/>
      <c r="Q6" s="153"/>
      <c r="R6" s="153"/>
      <c r="S6" s="154"/>
      <c r="T6" s="153"/>
      <c r="U6" s="153"/>
    </row>
    <row r="7" spans="1:21" s="170" customFormat="1" ht="18.75">
      <c r="A7" s="169" t="s">
        <v>10</v>
      </c>
      <c r="C7" s="175"/>
      <c r="D7" s="176"/>
      <c r="E7" s="176"/>
      <c r="F7" s="176"/>
      <c r="G7" s="172"/>
      <c r="H7" s="171"/>
      <c r="I7" s="171"/>
      <c r="L7" s="173"/>
      <c r="M7" s="173"/>
      <c r="N7" s="173"/>
      <c r="O7" s="173"/>
      <c r="P7" s="173"/>
      <c r="Q7" s="172" t="s">
        <v>9</v>
      </c>
      <c r="R7" s="177" t="s">
        <v>184</v>
      </c>
      <c r="S7" s="174"/>
      <c r="T7" s="173"/>
      <c r="U7" s="173"/>
    </row>
    <row r="8" spans="1:21" ht="15">
      <c r="A8" s="153"/>
      <c r="B8" s="153"/>
      <c r="C8" s="153"/>
      <c r="D8" s="153"/>
      <c r="E8" s="153"/>
      <c r="F8" s="153"/>
      <c r="G8" s="157"/>
      <c r="H8" s="157"/>
      <c r="I8" s="157"/>
      <c r="J8" s="157"/>
      <c r="K8" s="153"/>
      <c r="L8" s="153"/>
      <c r="M8" s="153"/>
      <c r="N8" s="153"/>
      <c r="O8" s="153"/>
      <c r="P8" s="153"/>
      <c r="Q8" s="153"/>
      <c r="R8" s="153"/>
      <c r="S8" s="154"/>
      <c r="T8" s="153"/>
      <c r="U8" s="153"/>
    </row>
    <row r="9" spans="1:21" s="160" customFormat="1" ht="25.5" customHeight="1">
      <c r="A9" s="186" t="s">
        <v>0</v>
      </c>
      <c r="B9" s="186" t="s">
        <v>2</v>
      </c>
      <c r="C9" s="187" t="s">
        <v>59</v>
      </c>
      <c r="D9" s="189" t="s">
        <v>1</v>
      </c>
      <c r="E9" s="163" t="s">
        <v>17</v>
      </c>
      <c r="F9" s="163" t="s">
        <v>18</v>
      </c>
      <c r="G9" s="163" t="s">
        <v>63</v>
      </c>
      <c r="H9" s="163" t="s">
        <v>19</v>
      </c>
      <c r="I9" s="163" t="s">
        <v>20</v>
      </c>
      <c r="J9" s="163" t="s">
        <v>21</v>
      </c>
      <c r="K9" s="163" t="s">
        <v>22</v>
      </c>
      <c r="L9" s="163" t="s">
        <v>23</v>
      </c>
      <c r="M9" s="163" t="s">
        <v>24</v>
      </c>
      <c r="N9" s="163" t="s">
        <v>25</v>
      </c>
      <c r="O9" s="163" t="s">
        <v>26</v>
      </c>
      <c r="P9" s="163" t="s">
        <v>27</v>
      </c>
      <c r="Q9" s="163" t="s">
        <v>28</v>
      </c>
      <c r="R9" s="163" t="s">
        <v>29</v>
      </c>
      <c r="S9" s="184" t="s">
        <v>14</v>
      </c>
      <c r="U9" s="161"/>
    </row>
    <row r="10" spans="1:21" ht="94.5" customHeight="1">
      <c r="A10" s="186"/>
      <c r="B10" s="186"/>
      <c r="C10" s="188"/>
      <c r="D10" s="190"/>
      <c r="E10" s="158" t="s">
        <v>115</v>
      </c>
      <c r="F10" s="158" t="s">
        <v>116</v>
      </c>
      <c r="G10" s="158" t="s">
        <v>105</v>
      </c>
      <c r="H10" s="158" t="s">
        <v>106</v>
      </c>
      <c r="I10" s="162" t="s">
        <v>117</v>
      </c>
      <c r="J10" s="158" t="s">
        <v>107</v>
      </c>
      <c r="K10" s="158" t="s">
        <v>108</v>
      </c>
      <c r="L10" s="158" t="s">
        <v>109</v>
      </c>
      <c r="M10" s="158" t="s">
        <v>118</v>
      </c>
      <c r="N10" s="158" t="s">
        <v>110</v>
      </c>
      <c r="O10" s="158" t="s">
        <v>111</v>
      </c>
      <c r="P10" s="158" t="s">
        <v>112</v>
      </c>
      <c r="Q10" s="158" t="s">
        <v>113</v>
      </c>
      <c r="R10" s="158" t="s">
        <v>114</v>
      </c>
      <c r="S10" s="185"/>
      <c r="U10" s="151"/>
    </row>
    <row r="11" spans="1:21" ht="15">
      <c r="A11" s="164">
        <v>1</v>
      </c>
      <c r="B11" s="116" t="s">
        <v>178</v>
      </c>
      <c r="C11" s="147"/>
      <c r="D11" s="147" t="s">
        <v>57</v>
      </c>
      <c r="E11" s="148">
        <v>1</v>
      </c>
      <c r="F11" s="148">
        <v>2</v>
      </c>
      <c r="G11" s="149">
        <v>5</v>
      </c>
      <c r="H11" s="148">
        <v>4</v>
      </c>
      <c r="I11" s="148">
        <v>5</v>
      </c>
      <c r="J11" s="147">
        <v>6</v>
      </c>
      <c r="K11" s="148">
        <v>1</v>
      </c>
      <c r="L11" s="148">
        <v>2</v>
      </c>
      <c r="M11" s="148">
        <v>3</v>
      </c>
      <c r="N11" s="148">
        <v>4</v>
      </c>
      <c r="O11" s="148">
        <v>5</v>
      </c>
      <c r="P11" s="148">
        <v>6</v>
      </c>
      <c r="Q11" s="147">
        <v>1</v>
      </c>
      <c r="R11" s="148">
        <v>2</v>
      </c>
      <c r="S11" s="150">
        <f>ROUNDDOWN((SUM(E11:R11)/84)*6,0)</f>
        <v>3</v>
      </c>
      <c r="T11" s="151"/>
      <c r="U11" s="151"/>
    </row>
    <row r="12" spans="1:21" ht="15">
      <c r="A12" s="164">
        <v>2</v>
      </c>
      <c r="B12" s="116" t="s">
        <v>179</v>
      </c>
      <c r="C12" s="147"/>
      <c r="D12" s="147" t="s">
        <v>57</v>
      </c>
      <c r="E12" s="148">
        <v>5</v>
      </c>
      <c r="F12" s="148">
        <v>5</v>
      </c>
      <c r="G12" s="148">
        <v>5</v>
      </c>
      <c r="H12" s="148">
        <v>5</v>
      </c>
      <c r="I12" s="148">
        <v>5</v>
      </c>
      <c r="J12" s="147">
        <v>5</v>
      </c>
      <c r="K12" s="148">
        <v>5</v>
      </c>
      <c r="L12" s="148">
        <v>5</v>
      </c>
      <c r="M12" s="148">
        <v>5</v>
      </c>
      <c r="N12" s="148">
        <v>5</v>
      </c>
      <c r="O12" s="148">
        <v>5</v>
      </c>
      <c r="P12" s="148">
        <v>5</v>
      </c>
      <c r="Q12" s="147">
        <v>5</v>
      </c>
      <c r="R12" s="148">
        <v>5</v>
      </c>
      <c r="S12" s="150">
        <f>ROUNDDOWN((SUM(E12:R12)/84)*6,0)</f>
        <v>5</v>
      </c>
      <c r="T12" s="151"/>
      <c r="U12" s="151"/>
    </row>
    <row r="13" spans="1:21" ht="15">
      <c r="A13" s="164">
        <v>3</v>
      </c>
      <c r="B13" s="116" t="s">
        <v>180</v>
      </c>
      <c r="C13" s="147"/>
      <c r="D13" s="147" t="s">
        <v>57</v>
      </c>
      <c r="E13" s="148">
        <v>5</v>
      </c>
      <c r="F13" s="148">
        <v>5</v>
      </c>
      <c r="G13" s="148">
        <v>5</v>
      </c>
      <c r="H13" s="148">
        <v>5</v>
      </c>
      <c r="I13" s="148">
        <v>5</v>
      </c>
      <c r="J13" s="147">
        <v>5</v>
      </c>
      <c r="K13" s="148">
        <v>5</v>
      </c>
      <c r="L13" s="148">
        <v>5</v>
      </c>
      <c r="M13" s="148">
        <v>5</v>
      </c>
      <c r="N13" s="148">
        <v>5</v>
      </c>
      <c r="O13" s="148">
        <v>5</v>
      </c>
      <c r="P13" s="148">
        <v>5</v>
      </c>
      <c r="Q13" s="147">
        <v>5</v>
      </c>
      <c r="R13" s="148">
        <v>5</v>
      </c>
      <c r="S13" s="150">
        <f>ROUNDDOWN((SUM(E13:R13)/84)*6,0)</f>
        <v>5</v>
      </c>
      <c r="T13" s="151"/>
      <c r="U13" s="151"/>
    </row>
    <row r="14" spans="1:21" ht="15">
      <c r="A14" s="164">
        <v>4</v>
      </c>
      <c r="B14" s="116" t="s">
        <v>181</v>
      </c>
      <c r="C14" s="147"/>
      <c r="D14" s="147" t="s">
        <v>57</v>
      </c>
      <c r="E14" s="148">
        <v>5</v>
      </c>
      <c r="F14" s="148">
        <v>5</v>
      </c>
      <c r="G14" s="148">
        <v>5</v>
      </c>
      <c r="H14" s="148">
        <v>5</v>
      </c>
      <c r="I14" s="148">
        <v>5</v>
      </c>
      <c r="J14" s="147">
        <v>5</v>
      </c>
      <c r="K14" s="148">
        <v>5</v>
      </c>
      <c r="L14" s="148">
        <v>5</v>
      </c>
      <c r="M14" s="148">
        <v>5</v>
      </c>
      <c r="N14" s="148">
        <v>5</v>
      </c>
      <c r="O14" s="148">
        <v>5</v>
      </c>
      <c r="P14" s="148">
        <v>5</v>
      </c>
      <c r="Q14" s="147">
        <v>5</v>
      </c>
      <c r="R14" s="148">
        <v>5</v>
      </c>
      <c r="S14" s="150">
        <f>ROUNDDOWN((SUM(E14:R14)/84)*6,0)</f>
        <v>5</v>
      </c>
      <c r="T14" s="151"/>
      <c r="U14" s="151"/>
    </row>
    <row r="15" spans="1:21" ht="15">
      <c r="A15" s="164">
        <v>5</v>
      </c>
      <c r="B15" s="116"/>
      <c r="C15" s="147"/>
      <c r="D15" s="147"/>
      <c r="E15" s="148"/>
      <c r="F15" s="148"/>
      <c r="G15" s="148"/>
      <c r="H15" s="148"/>
      <c r="I15" s="148"/>
      <c r="J15" s="147"/>
      <c r="K15" s="148"/>
      <c r="L15" s="148"/>
      <c r="M15" s="148"/>
      <c r="N15" s="148"/>
      <c r="O15" s="148"/>
      <c r="P15" s="148"/>
      <c r="Q15" s="147"/>
      <c r="R15" s="148"/>
      <c r="S15" s="150"/>
      <c r="T15" s="151"/>
      <c r="U15" s="151"/>
    </row>
    <row r="16" spans="1:21" ht="15">
      <c r="A16" s="164">
        <v>6</v>
      </c>
      <c r="B16" s="116"/>
      <c r="C16" s="147"/>
      <c r="D16" s="147"/>
      <c r="E16" s="148"/>
      <c r="F16" s="148"/>
      <c r="G16" s="148"/>
      <c r="H16" s="148"/>
      <c r="I16" s="148"/>
      <c r="J16" s="147"/>
      <c r="K16" s="148"/>
      <c r="L16" s="148"/>
      <c r="M16" s="148"/>
      <c r="N16" s="148"/>
      <c r="O16" s="148"/>
      <c r="P16" s="148"/>
      <c r="Q16" s="147"/>
      <c r="R16" s="148"/>
      <c r="S16" s="150"/>
      <c r="T16" s="151"/>
      <c r="U16" s="151"/>
    </row>
    <row r="17" spans="1:21" ht="15">
      <c r="A17" s="164">
        <v>7</v>
      </c>
      <c r="B17" s="116"/>
      <c r="C17" s="147"/>
      <c r="D17" s="147"/>
      <c r="E17" s="148"/>
      <c r="F17" s="148"/>
      <c r="G17" s="148"/>
      <c r="H17" s="148"/>
      <c r="I17" s="148"/>
      <c r="J17" s="147"/>
      <c r="K17" s="148"/>
      <c r="L17" s="148"/>
      <c r="M17" s="148"/>
      <c r="N17" s="148"/>
      <c r="O17" s="148"/>
      <c r="P17" s="148"/>
      <c r="Q17" s="147"/>
      <c r="R17" s="148"/>
      <c r="S17" s="150"/>
      <c r="T17" s="151"/>
      <c r="U17" s="151"/>
    </row>
    <row r="18" spans="1:21" ht="15">
      <c r="A18" s="164">
        <v>8</v>
      </c>
      <c r="B18" s="116"/>
      <c r="C18" s="147"/>
      <c r="D18" s="147"/>
      <c r="E18" s="148"/>
      <c r="F18" s="148"/>
      <c r="G18" s="148"/>
      <c r="H18" s="148"/>
      <c r="I18" s="148"/>
      <c r="J18" s="147"/>
      <c r="K18" s="148"/>
      <c r="L18" s="148"/>
      <c r="M18" s="148"/>
      <c r="N18" s="148"/>
      <c r="O18" s="148"/>
      <c r="P18" s="148"/>
      <c r="Q18" s="147"/>
      <c r="R18" s="148"/>
      <c r="S18" s="150"/>
      <c r="T18" s="151"/>
      <c r="U18" s="151"/>
    </row>
    <row r="19" spans="1:21" ht="15">
      <c r="A19" s="164">
        <v>9</v>
      </c>
      <c r="B19" s="116"/>
      <c r="C19" s="147"/>
      <c r="D19" s="147"/>
      <c r="E19" s="148"/>
      <c r="F19" s="148"/>
      <c r="G19" s="148"/>
      <c r="H19" s="148"/>
      <c r="I19" s="148"/>
      <c r="J19" s="147"/>
      <c r="K19" s="148"/>
      <c r="L19" s="148"/>
      <c r="M19" s="148"/>
      <c r="N19" s="148"/>
      <c r="O19" s="148"/>
      <c r="P19" s="148"/>
      <c r="Q19" s="147"/>
      <c r="R19" s="148"/>
      <c r="S19" s="150"/>
      <c r="T19" s="151"/>
      <c r="U19" s="151"/>
    </row>
    <row r="20" spans="1:21" ht="15">
      <c r="A20" s="164">
        <v>10</v>
      </c>
      <c r="B20" s="116"/>
      <c r="C20" s="147"/>
      <c r="D20" s="147"/>
      <c r="E20" s="148"/>
      <c r="F20" s="148"/>
      <c r="G20" s="148"/>
      <c r="H20" s="148"/>
      <c r="I20" s="148"/>
      <c r="J20" s="147"/>
      <c r="K20" s="148"/>
      <c r="L20" s="148"/>
      <c r="M20" s="148"/>
      <c r="N20" s="148"/>
      <c r="O20" s="148"/>
      <c r="P20" s="148"/>
      <c r="Q20" s="147"/>
      <c r="R20" s="148"/>
      <c r="S20" s="150"/>
      <c r="T20" s="151"/>
      <c r="U20" s="151"/>
    </row>
    <row r="21" spans="1:21" ht="15">
      <c r="A21" s="164">
        <v>11</v>
      </c>
      <c r="B21" s="116"/>
      <c r="C21" s="147"/>
      <c r="D21" s="147"/>
      <c r="E21" s="148"/>
      <c r="F21" s="148"/>
      <c r="G21" s="148"/>
      <c r="H21" s="148"/>
      <c r="I21" s="148"/>
      <c r="J21" s="147"/>
      <c r="K21" s="148"/>
      <c r="L21" s="148"/>
      <c r="M21" s="148"/>
      <c r="N21" s="148"/>
      <c r="O21" s="148"/>
      <c r="P21" s="148"/>
      <c r="Q21" s="147"/>
      <c r="R21" s="148"/>
      <c r="S21" s="150"/>
      <c r="T21" s="151"/>
      <c r="U21" s="151"/>
    </row>
    <row r="22" spans="1:21" ht="15">
      <c r="A22" s="164">
        <v>12</v>
      </c>
      <c r="B22" s="116"/>
      <c r="C22" s="147"/>
      <c r="D22" s="147"/>
      <c r="E22" s="148"/>
      <c r="F22" s="148"/>
      <c r="G22" s="148"/>
      <c r="H22" s="148"/>
      <c r="I22" s="148"/>
      <c r="J22" s="147"/>
      <c r="K22" s="148"/>
      <c r="L22" s="148"/>
      <c r="M22" s="148"/>
      <c r="N22" s="148"/>
      <c r="O22" s="148"/>
      <c r="P22" s="148"/>
      <c r="Q22" s="147"/>
      <c r="R22" s="148"/>
      <c r="S22" s="150"/>
      <c r="T22" s="151"/>
      <c r="U22" s="151"/>
    </row>
    <row r="23" spans="1:21" ht="15">
      <c r="A23" s="164">
        <v>13</v>
      </c>
      <c r="B23" s="116"/>
      <c r="C23" s="147"/>
      <c r="D23" s="147"/>
      <c r="E23" s="148"/>
      <c r="F23" s="148"/>
      <c r="G23" s="148"/>
      <c r="H23" s="148"/>
      <c r="I23" s="148"/>
      <c r="J23" s="147"/>
      <c r="K23" s="148"/>
      <c r="L23" s="148"/>
      <c r="M23" s="148"/>
      <c r="N23" s="148"/>
      <c r="O23" s="148"/>
      <c r="P23" s="148"/>
      <c r="Q23" s="147"/>
      <c r="R23" s="148"/>
      <c r="S23" s="150"/>
      <c r="T23" s="151"/>
      <c r="U23" s="151"/>
    </row>
    <row r="24" spans="1:21" ht="15">
      <c r="A24" s="164">
        <v>14</v>
      </c>
      <c r="B24" s="116"/>
      <c r="C24" s="147"/>
      <c r="D24" s="147"/>
      <c r="E24" s="148"/>
      <c r="F24" s="148"/>
      <c r="G24" s="148"/>
      <c r="H24" s="148"/>
      <c r="I24" s="148"/>
      <c r="J24" s="147"/>
      <c r="K24" s="148"/>
      <c r="L24" s="148"/>
      <c r="M24" s="148"/>
      <c r="N24" s="148"/>
      <c r="O24" s="148"/>
      <c r="P24" s="148"/>
      <c r="Q24" s="147"/>
      <c r="R24" s="148"/>
      <c r="S24" s="150"/>
      <c r="T24" s="151"/>
      <c r="U24" s="151"/>
    </row>
    <row r="25" spans="1:21" ht="15">
      <c r="A25" s="164">
        <v>15</v>
      </c>
      <c r="B25" s="116"/>
      <c r="C25" s="147"/>
      <c r="D25" s="147"/>
      <c r="E25" s="148"/>
      <c r="F25" s="148"/>
      <c r="G25" s="148"/>
      <c r="H25" s="148"/>
      <c r="I25" s="148"/>
      <c r="J25" s="147"/>
      <c r="K25" s="148"/>
      <c r="L25" s="148"/>
      <c r="M25" s="148"/>
      <c r="N25" s="148"/>
      <c r="O25" s="148"/>
      <c r="P25" s="148"/>
      <c r="Q25" s="147"/>
      <c r="R25" s="148"/>
      <c r="S25" s="150"/>
      <c r="T25" s="151"/>
      <c r="U25" s="151"/>
    </row>
    <row r="26" spans="1:21" ht="15">
      <c r="A26" s="164">
        <v>16</v>
      </c>
      <c r="B26" s="179"/>
      <c r="C26" s="179"/>
      <c r="D26" s="179"/>
      <c r="E26" s="179"/>
      <c r="F26" s="179"/>
      <c r="G26" s="180"/>
      <c r="H26" s="180"/>
      <c r="I26" s="180"/>
      <c r="J26" s="180"/>
      <c r="K26" s="179"/>
      <c r="L26" s="179"/>
      <c r="M26" s="179"/>
      <c r="N26" s="179"/>
      <c r="O26" s="179"/>
      <c r="P26" s="179"/>
      <c r="Q26" s="179"/>
      <c r="R26" s="179"/>
      <c r="S26" s="181"/>
    </row>
    <row r="27" spans="1:21" ht="15">
      <c r="A27" s="164">
        <v>17</v>
      </c>
      <c r="B27" s="179"/>
      <c r="C27" s="179"/>
      <c r="D27" s="179"/>
      <c r="E27" s="179"/>
      <c r="F27" s="179"/>
      <c r="G27" s="180"/>
      <c r="H27" s="180"/>
      <c r="I27" s="180"/>
      <c r="J27" s="180"/>
      <c r="K27" s="179"/>
      <c r="L27" s="179"/>
      <c r="M27" s="179"/>
      <c r="N27" s="179"/>
      <c r="O27" s="179"/>
      <c r="P27" s="179"/>
      <c r="Q27" s="179"/>
      <c r="R27" s="179"/>
      <c r="S27" s="181"/>
    </row>
    <row r="28" spans="1:21" ht="15">
      <c r="A28" s="164">
        <v>18</v>
      </c>
      <c r="B28" s="179"/>
      <c r="C28" s="179"/>
      <c r="D28" s="179"/>
      <c r="E28" s="179"/>
      <c r="F28" s="179"/>
      <c r="G28" s="180"/>
      <c r="H28" s="180"/>
      <c r="I28" s="180"/>
      <c r="J28" s="180"/>
      <c r="K28" s="179"/>
      <c r="L28" s="179"/>
      <c r="M28" s="179"/>
      <c r="N28" s="179"/>
      <c r="O28" s="179"/>
      <c r="P28" s="179"/>
      <c r="Q28" s="179"/>
      <c r="R28" s="179"/>
      <c r="S28" s="181"/>
    </row>
    <row r="29" spans="1:21" ht="15">
      <c r="A29" s="164">
        <v>19</v>
      </c>
      <c r="B29" s="179"/>
      <c r="C29" s="179"/>
      <c r="D29" s="179"/>
      <c r="E29" s="179"/>
      <c r="F29" s="179"/>
      <c r="G29" s="180"/>
      <c r="H29" s="180"/>
      <c r="I29" s="180"/>
      <c r="J29" s="180"/>
      <c r="K29" s="179"/>
      <c r="L29" s="179"/>
      <c r="M29" s="179"/>
      <c r="N29" s="179"/>
      <c r="O29" s="179"/>
      <c r="P29" s="179"/>
      <c r="Q29" s="179"/>
      <c r="R29" s="179"/>
      <c r="S29" s="181"/>
    </row>
    <row r="30" spans="1:21" ht="15">
      <c r="A30" s="164">
        <v>20</v>
      </c>
      <c r="B30" s="179"/>
      <c r="C30" s="179"/>
      <c r="D30" s="179"/>
      <c r="E30" s="179"/>
      <c r="F30" s="179"/>
      <c r="G30" s="180"/>
      <c r="H30" s="180"/>
      <c r="I30" s="180"/>
      <c r="J30" s="180"/>
      <c r="K30" s="179"/>
      <c r="L30" s="179"/>
      <c r="M30" s="179"/>
      <c r="N30" s="179"/>
      <c r="O30" s="179"/>
      <c r="P30" s="179"/>
      <c r="Q30" s="179"/>
      <c r="R30" s="179"/>
      <c r="S30" s="181"/>
    </row>
    <row r="31" spans="1:21" ht="15">
      <c r="A31" s="164">
        <v>21</v>
      </c>
      <c r="B31" s="179"/>
      <c r="C31" s="179"/>
      <c r="D31" s="179"/>
      <c r="E31" s="179"/>
      <c r="F31" s="179"/>
      <c r="G31" s="180"/>
      <c r="H31" s="180"/>
      <c r="I31" s="180"/>
      <c r="J31" s="180"/>
      <c r="K31" s="179"/>
      <c r="L31" s="179"/>
      <c r="M31" s="179"/>
      <c r="N31" s="179"/>
      <c r="O31" s="179"/>
      <c r="P31" s="179"/>
      <c r="Q31" s="179"/>
      <c r="R31" s="179"/>
      <c r="S31" s="181"/>
    </row>
    <row r="32" spans="1:21" ht="15">
      <c r="A32" s="164">
        <v>22</v>
      </c>
      <c r="B32" s="179"/>
      <c r="C32" s="179"/>
      <c r="D32" s="179"/>
      <c r="E32" s="179"/>
      <c r="F32" s="179"/>
      <c r="G32" s="180"/>
      <c r="H32" s="180"/>
      <c r="I32" s="180"/>
      <c r="J32" s="180"/>
      <c r="K32" s="179"/>
      <c r="L32" s="179"/>
      <c r="M32" s="179"/>
      <c r="N32" s="179"/>
      <c r="O32" s="179"/>
      <c r="P32" s="179"/>
      <c r="Q32" s="179"/>
      <c r="R32" s="179"/>
      <c r="S32" s="181"/>
    </row>
    <row r="33" spans="1:19" ht="15">
      <c r="A33" s="164">
        <v>23</v>
      </c>
      <c r="B33" s="179"/>
      <c r="C33" s="179"/>
      <c r="D33" s="179"/>
      <c r="E33" s="179"/>
      <c r="F33" s="179"/>
      <c r="G33" s="180"/>
      <c r="H33" s="180"/>
      <c r="I33" s="180"/>
      <c r="J33" s="180"/>
      <c r="K33" s="179"/>
      <c r="L33" s="179"/>
      <c r="M33" s="179"/>
      <c r="N33" s="179"/>
      <c r="O33" s="179"/>
      <c r="P33" s="179"/>
      <c r="Q33" s="179"/>
      <c r="R33" s="179"/>
      <c r="S33" s="181"/>
    </row>
    <row r="34" spans="1:19" ht="15">
      <c r="A34" s="164">
        <v>24</v>
      </c>
      <c r="B34" s="179"/>
      <c r="C34" s="179"/>
      <c r="D34" s="179"/>
      <c r="E34" s="179"/>
      <c r="F34" s="179"/>
      <c r="G34" s="180"/>
      <c r="H34" s="180"/>
      <c r="I34" s="180"/>
      <c r="J34" s="180"/>
      <c r="K34" s="179"/>
      <c r="L34" s="179"/>
      <c r="M34" s="179"/>
      <c r="N34" s="179"/>
      <c r="O34" s="179"/>
      <c r="P34" s="179"/>
      <c r="Q34" s="179"/>
      <c r="R34" s="179"/>
      <c r="S34" s="181"/>
    </row>
    <row r="35" spans="1:19" ht="15">
      <c r="A35" s="164">
        <v>25</v>
      </c>
      <c r="B35" s="179"/>
      <c r="C35" s="179"/>
      <c r="D35" s="179"/>
      <c r="E35" s="179"/>
      <c r="F35" s="179"/>
      <c r="G35" s="180"/>
      <c r="H35" s="180"/>
      <c r="I35" s="180"/>
      <c r="J35" s="180"/>
      <c r="K35" s="179"/>
      <c r="L35" s="179"/>
      <c r="M35" s="179"/>
      <c r="N35" s="179"/>
      <c r="O35" s="179"/>
      <c r="P35" s="179"/>
      <c r="Q35" s="179"/>
      <c r="R35" s="179"/>
      <c r="S35" s="181"/>
    </row>
    <row r="36" spans="1:19" ht="15">
      <c r="A36" s="164">
        <v>26</v>
      </c>
      <c r="B36" s="179"/>
      <c r="C36" s="179"/>
      <c r="D36" s="179"/>
      <c r="E36" s="179"/>
      <c r="F36" s="179"/>
      <c r="G36" s="180"/>
      <c r="H36" s="180"/>
      <c r="I36" s="180"/>
      <c r="J36" s="180"/>
      <c r="K36" s="179"/>
      <c r="L36" s="179"/>
      <c r="M36" s="179"/>
      <c r="N36" s="179"/>
      <c r="O36" s="179"/>
      <c r="P36" s="179"/>
      <c r="Q36" s="179"/>
      <c r="R36" s="179"/>
      <c r="S36" s="181"/>
    </row>
    <row r="37" spans="1:19" ht="15">
      <c r="A37" s="164">
        <v>27</v>
      </c>
      <c r="B37" s="179"/>
      <c r="C37" s="179"/>
      <c r="D37" s="179"/>
      <c r="E37" s="179"/>
      <c r="F37" s="179"/>
      <c r="G37" s="180"/>
      <c r="H37" s="180"/>
      <c r="I37" s="180"/>
      <c r="J37" s="180"/>
      <c r="K37" s="179"/>
      <c r="L37" s="179"/>
      <c r="M37" s="179"/>
      <c r="N37" s="179"/>
      <c r="O37" s="179"/>
      <c r="P37" s="179"/>
      <c r="Q37" s="179"/>
      <c r="R37" s="179"/>
      <c r="S37" s="181"/>
    </row>
    <row r="38" spans="1:19" ht="15">
      <c r="A38" s="164">
        <v>28</v>
      </c>
      <c r="B38" s="179"/>
      <c r="C38" s="179"/>
      <c r="D38" s="179"/>
      <c r="E38" s="179"/>
      <c r="F38" s="179"/>
      <c r="G38" s="180"/>
      <c r="H38" s="180"/>
      <c r="I38" s="180"/>
      <c r="J38" s="180"/>
      <c r="K38" s="179"/>
      <c r="L38" s="179"/>
      <c r="M38" s="179"/>
      <c r="N38" s="179"/>
      <c r="O38" s="179"/>
      <c r="P38" s="179"/>
      <c r="Q38" s="179"/>
      <c r="R38" s="179"/>
      <c r="S38" s="181"/>
    </row>
    <row r="39" spans="1:19" ht="15">
      <c r="A39" s="164">
        <v>29</v>
      </c>
      <c r="B39" s="179"/>
      <c r="C39" s="179"/>
      <c r="D39" s="179"/>
      <c r="E39" s="179"/>
      <c r="F39" s="179"/>
      <c r="G39" s="180"/>
      <c r="H39" s="180"/>
      <c r="I39" s="180"/>
      <c r="J39" s="180"/>
      <c r="K39" s="179"/>
      <c r="L39" s="179"/>
      <c r="M39" s="179"/>
      <c r="N39" s="179"/>
      <c r="O39" s="179"/>
      <c r="P39" s="179"/>
      <c r="Q39" s="179"/>
      <c r="R39" s="179"/>
      <c r="S39" s="181"/>
    </row>
    <row r="40" spans="1:19" ht="15">
      <c r="A40" s="164">
        <v>30</v>
      </c>
      <c r="B40" s="179"/>
      <c r="C40" s="179"/>
      <c r="D40" s="179"/>
      <c r="E40" s="179"/>
      <c r="F40" s="179"/>
      <c r="G40" s="180"/>
      <c r="H40" s="180"/>
      <c r="I40" s="180"/>
      <c r="J40" s="180"/>
      <c r="K40" s="179"/>
      <c r="L40" s="179"/>
      <c r="M40" s="179"/>
      <c r="N40" s="179"/>
      <c r="O40" s="179"/>
      <c r="P40" s="179"/>
      <c r="Q40" s="179"/>
      <c r="R40" s="179"/>
      <c r="S40" s="181"/>
    </row>
    <row r="41" spans="1:19" ht="15">
      <c r="A41" s="164">
        <v>31</v>
      </c>
      <c r="B41" s="179"/>
      <c r="C41" s="179"/>
      <c r="D41" s="179"/>
      <c r="E41" s="179"/>
      <c r="F41" s="179"/>
      <c r="G41" s="180"/>
      <c r="H41" s="180"/>
      <c r="I41" s="180"/>
      <c r="J41" s="180"/>
      <c r="K41" s="179"/>
      <c r="L41" s="179"/>
      <c r="M41" s="179"/>
      <c r="N41" s="179"/>
      <c r="O41" s="179"/>
      <c r="P41" s="179"/>
      <c r="Q41" s="179"/>
      <c r="R41" s="179"/>
      <c r="S41" s="181"/>
    </row>
    <row r="42" spans="1:19" ht="15">
      <c r="A42" s="164">
        <v>32</v>
      </c>
      <c r="B42" s="179"/>
      <c r="C42" s="179"/>
      <c r="D42" s="179"/>
      <c r="E42" s="179"/>
      <c r="F42" s="179"/>
      <c r="G42" s="180"/>
      <c r="H42" s="180"/>
      <c r="I42" s="180"/>
      <c r="J42" s="180"/>
      <c r="K42" s="179"/>
      <c r="L42" s="179"/>
      <c r="M42" s="179"/>
      <c r="N42" s="179"/>
      <c r="O42" s="179"/>
      <c r="P42" s="179"/>
      <c r="Q42" s="179"/>
      <c r="R42" s="179"/>
      <c r="S42" s="181"/>
    </row>
    <row r="43" spans="1:19" ht="15">
      <c r="A43" s="164">
        <v>33</v>
      </c>
      <c r="B43" s="179"/>
      <c r="C43" s="179"/>
      <c r="D43" s="179"/>
      <c r="E43" s="179"/>
      <c r="F43" s="179"/>
      <c r="G43" s="180"/>
      <c r="H43" s="180"/>
      <c r="I43" s="180"/>
      <c r="J43" s="180"/>
      <c r="K43" s="179"/>
      <c r="L43" s="179"/>
      <c r="M43" s="179"/>
      <c r="N43" s="179"/>
      <c r="O43" s="179"/>
      <c r="P43" s="179"/>
      <c r="Q43" s="179"/>
      <c r="R43" s="179"/>
      <c r="S43" s="181"/>
    </row>
    <row r="44" spans="1:19" ht="15">
      <c r="A44" s="164">
        <v>34</v>
      </c>
      <c r="B44" s="179"/>
      <c r="C44" s="179"/>
      <c r="D44" s="179"/>
      <c r="E44" s="179"/>
      <c r="F44" s="179"/>
      <c r="G44" s="180"/>
      <c r="H44" s="180"/>
      <c r="I44" s="180"/>
      <c r="J44" s="180"/>
      <c r="K44" s="179"/>
      <c r="L44" s="179"/>
      <c r="M44" s="179"/>
      <c r="N44" s="179"/>
      <c r="O44" s="179"/>
      <c r="P44" s="179"/>
      <c r="Q44" s="179"/>
      <c r="R44" s="179"/>
      <c r="S44" s="181"/>
    </row>
    <row r="45" spans="1:19" ht="15">
      <c r="A45" s="164">
        <v>35</v>
      </c>
      <c r="B45" s="179"/>
      <c r="C45" s="179"/>
      <c r="D45" s="179"/>
      <c r="E45" s="179"/>
      <c r="F45" s="179"/>
      <c r="G45" s="180"/>
      <c r="H45" s="180"/>
      <c r="I45" s="180"/>
      <c r="J45" s="180"/>
      <c r="K45" s="179"/>
      <c r="L45" s="179"/>
      <c r="M45" s="179"/>
      <c r="N45" s="179"/>
      <c r="O45" s="179"/>
      <c r="P45" s="179"/>
      <c r="Q45" s="179"/>
      <c r="R45" s="179"/>
      <c r="S45" s="181"/>
    </row>
    <row r="46" spans="1:19" ht="15">
      <c r="A46" s="164">
        <v>36</v>
      </c>
      <c r="B46" s="179"/>
      <c r="C46" s="179"/>
      <c r="D46" s="179"/>
      <c r="E46" s="179"/>
      <c r="F46" s="179"/>
      <c r="G46" s="180"/>
      <c r="H46" s="180"/>
      <c r="I46" s="180"/>
      <c r="J46" s="180"/>
      <c r="K46" s="179"/>
      <c r="L46" s="179"/>
      <c r="M46" s="179"/>
      <c r="N46" s="179"/>
      <c r="O46" s="179"/>
      <c r="P46" s="179"/>
      <c r="Q46" s="179"/>
      <c r="R46" s="179"/>
      <c r="S46" s="181"/>
    </row>
    <row r="47" spans="1:19" ht="15">
      <c r="A47" s="164">
        <v>37</v>
      </c>
      <c r="B47" s="179"/>
      <c r="C47" s="179"/>
      <c r="D47" s="179"/>
      <c r="E47" s="179"/>
      <c r="F47" s="179"/>
      <c r="G47" s="180"/>
      <c r="H47" s="180"/>
      <c r="I47" s="180"/>
      <c r="J47" s="180"/>
      <c r="K47" s="179"/>
      <c r="L47" s="179"/>
      <c r="M47" s="179"/>
      <c r="N47" s="179"/>
      <c r="O47" s="179"/>
      <c r="P47" s="179"/>
      <c r="Q47" s="179"/>
      <c r="R47" s="179"/>
      <c r="S47" s="181"/>
    </row>
    <row r="48" spans="1:19" ht="15">
      <c r="A48" s="164">
        <v>38</v>
      </c>
      <c r="B48" s="179"/>
      <c r="C48" s="179"/>
      <c r="D48" s="179"/>
      <c r="E48" s="179"/>
      <c r="F48" s="179"/>
      <c r="G48" s="180"/>
      <c r="H48" s="180"/>
      <c r="I48" s="180"/>
      <c r="J48" s="180"/>
      <c r="K48" s="179"/>
      <c r="L48" s="179"/>
      <c r="M48" s="179"/>
      <c r="N48" s="179"/>
      <c r="O48" s="179"/>
      <c r="P48" s="179"/>
      <c r="Q48" s="179"/>
      <c r="R48" s="179"/>
      <c r="S48" s="181"/>
    </row>
    <row r="49" spans="1:19" ht="15">
      <c r="A49" s="164">
        <v>39</v>
      </c>
      <c r="B49" s="179"/>
      <c r="C49" s="179"/>
      <c r="D49" s="179"/>
      <c r="E49" s="179"/>
      <c r="F49" s="179"/>
      <c r="G49" s="180"/>
      <c r="H49" s="180"/>
      <c r="I49" s="180"/>
      <c r="J49" s="180"/>
      <c r="K49" s="179"/>
      <c r="L49" s="179"/>
      <c r="M49" s="179"/>
      <c r="N49" s="179"/>
      <c r="O49" s="179"/>
      <c r="P49" s="179"/>
      <c r="Q49" s="179"/>
      <c r="R49" s="179"/>
      <c r="S49" s="181"/>
    </row>
    <row r="50" spans="1:19" ht="15">
      <c r="A50" s="164">
        <v>40</v>
      </c>
      <c r="B50" s="179"/>
      <c r="C50" s="179"/>
      <c r="D50" s="179"/>
      <c r="E50" s="179"/>
      <c r="F50" s="179"/>
      <c r="G50" s="180"/>
      <c r="H50" s="180"/>
      <c r="I50" s="180"/>
      <c r="J50" s="180"/>
      <c r="K50" s="179"/>
      <c r="L50" s="179"/>
      <c r="M50" s="179"/>
      <c r="N50" s="179"/>
      <c r="O50" s="179"/>
      <c r="P50" s="179"/>
      <c r="Q50" s="179"/>
      <c r="R50" s="179"/>
      <c r="S50" s="181"/>
    </row>
    <row r="51" spans="1:19" ht="15">
      <c r="A51" s="164">
        <v>41</v>
      </c>
      <c r="B51" s="179"/>
      <c r="C51" s="179"/>
      <c r="D51" s="179"/>
      <c r="E51" s="179"/>
      <c r="F51" s="179"/>
      <c r="G51" s="180"/>
      <c r="H51" s="180"/>
      <c r="I51" s="180"/>
      <c r="J51" s="180"/>
      <c r="K51" s="179"/>
      <c r="L51" s="179"/>
      <c r="M51" s="179"/>
      <c r="N51" s="179"/>
      <c r="O51" s="179"/>
      <c r="P51" s="179"/>
      <c r="Q51" s="179"/>
      <c r="R51" s="179"/>
      <c r="S51" s="181"/>
    </row>
    <row r="52" spans="1:19" ht="15">
      <c r="A52" s="164">
        <v>42</v>
      </c>
      <c r="B52" s="179"/>
      <c r="C52" s="179"/>
      <c r="D52" s="179"/>
      <c r="E52" s="179"/>
      <c r="F52" s="179"/>
      <c r="G52" s="180"/>
      <c r="H52" s="180"/>
      <c r="I52" s="180"/>
      <c r="J52" s="180"/>
      <c r="K52" s="179"/>
      <c r="L52" s="179"/>
      <c r="M52" s="179"/>
      <c r="N52" s="179"/>
      <c r="O52" s="179"/>
      <c r="P52" s="179"/>
      <c r="Q52" s="179"/>
      <c r="R52" s="179"/>
      <c r="S52" s="181"/>
    </row>
    <row r="53" spans="1:19" ht="15">
      <c r="A53" s="164">
        <v>43</v>
      </c>
      <c r="B53" s="179"/>
      <c r="C53" s="179"/>
      <c r="D53" s="179"/>
      <c r="E53" s="179"/>
      <c r="F53" s="179"/>
      <c r="G53" s="180"/>
      <c r="H53" s="180"/>
      <c r="I53" s="180"/>
      <c r="J53" s="180"/>
      <c r="K53" s="179"/>
      <c r="L53" s="179"/>
      <c r="M53" s="179"/>
      <c r="N53" s="179"/>
      <c r="O53" s="179"/>
      <c r="P53" s="179"/>
      <c r="Q53" s="179"/>
      <c r="R53" s="179"/>
      <c r="S53" s="181"/>
    </row>
    <row r="54" spans="1:19" ht="15">
      <c r="A54" s="164">
        <v>44</v>
      </c>
      <c r="B54" s="179"/>
      <c r="C54" s="179"/>
      <c r="D54" s="179"/>
      <c r="E54" s="179"/>
      <c r="F54" s="179"/>
      <c r="G54" s="180"/>
      <c r="H54" s="180"/>
      <c r="I54" s="180"/>
      <c r="J54" s="180"/>
      <c r="K54" s="179"/>
      <c r="L54" s="179"/>
      <c r="M54" s="179"/>
      <c r="N54" s="179"/>
      <c r="O54" s="179"/>
      <c r="P54" s="179"/>
      <c r="Q54" s="179"/>
      <c r="R54" s="179"/>
      <c r="S54" s="181"/>
    </row>
    <row r="55" spans="1:19" ht="15">
      <c r="A55" s="164">
        <v>45</v>
      </c>
      <c r="B55" s="179"/>
      <c r="C55" s="179"/>
      <c r="D55" s="179"/>
      <c r="E55" s="179"/>
      <c r="F55" s="179"/>
      <c r="G55" s="180"/>
      <c r="H55" s="180"/>
      <c r="I55" s="180"/>
      <c r="J55" s="180"/>
      <c r="K55" s="179"/>
      <c r="L55" s="179"/>
      <c r="M55" s="179"/>
      <c r="N55" s="179"/>
      <c r="O55" s="179"/>
      <c r="P55" s="179"/>
      <c r="Q55" s="179"/>
      <c r="R55" s="179"/>
      <c r="S55" s="181"/>
    </row>
    <row r="56" spans="1:19" ht="15">
      <c r="A56" s="164">
        <v>46</v>
      </c>
      <c r="B56" s="179"/>
      <c r="C56" s="179"/>
      <c r="D56" s="179"/>
      <c r="E56" s="179"/>
      <c r="F56" s="179"/>
      <c r="G56" s="180"/>
      <c r="H56" s="180"/>
      <c r="I56" s="180"/>
      <c r="J56" s="180"/>
      <c r="K56" s="179"/>
      <c r="L56" s="179"/>
      <c r="M56" s="179"/>
      <c r="N56" s="179"/>
      <c r="O56" s="179"/>
      <c r="P56" s="179"/>
      <c r="Q56" s="179"/>
      <c r="R56" s="179"/>
      <c r="S56" s="181"/>
    </row>
    <row r="57" spans="1:19" ht="15">
      <c r="A57" s="164">
        <v>47</v>
      </c>
      <c r="B57" s="179"/>
      <c r="C57" s="179"/>
      <c r="D57" s="179"/>
      <c r="E57" s="179"/>
      <c r="F57" s="179"/>
      <c r="G57" s="180"/>
      <c r="H57" s="180"/>
      <c r="I57" s="180"/>
      <c r="J57" s="180"/>
      <c r="K57" s="179"/>
      <c r="L57" s="179"/>
      <c r="M57" s="179"/>
      <c r="N57" s="179"/>
      <c r="O57" s="179"/>
      <c r="P57" s="179"/>
      <c r="Q57" s="179"/>
      <c r="R57" s="179"/>
      <c r="S57" s="181"/>
    </row>
    <row r="58" spans="1:19" ht="15">
      <c r="A58" s="164">
        <v>48</v>
      </c>
      <c r="B58" s="179"/>
      <c r="C58" s="179"/>
      <c r="D58" s="179"/>
      <c r="E58" s="179"/>
      <c r="F58" s="179"/>
      <c r="G58" s="180"/>
      <c r="H58" s="180"/>
      <c r="I58" s="180"/>
      <c r="J58" s="180"/>
      <c r="K58" s="179"/>
      <c r="L58" s="179"/>
      <c r="M58" s="179"/>
      <c r="N58" s="179"/>
      <c r="O58" s="179"/>
      <c r="P58" s="179"/>
      <c r="Q58" s="179"/>
      <c r="R58" s="179"/>
      <c r="S58" s="181"/>
    </row>
    <row r="59" spans="1:19" ht="15">
      <c r="A59" s="164">
        <v>49</v>
      </c>
      <c r="B59" s="179"/>
      <c r="C59" s="179"/>
      <c r="D59" s="179"/>
      <c r="E59" s="179"/>
      <c r="F59" s="179"/>
      <c r="G59" s="180"/>
      <c r="H59" s="180"/>
      <c r="I59" s="180"/>
      <c r="J59" s="180"/>
      <c r="K59" s="179"/>
      <c r="L59" s="179"/>
      <c r="M59" s="179"/>
      <c r="N59" s="179"/>
      <c r="O59" s="179"/>
      <c r="P59" s="179"/>
      <c r="Q59" s="179"/>
      <c r="R59" s="179"/>
      <c r="S59" s="181"/>
    </row>
    <row r="60" spans="1:19" ht="15">
      <c r="A60" s="164">
        <v>50</v>
      </c>
      <c r="B60" s="179"/>
      <c r="C60" s="179"/>
      <c r="D60" s="179"/>
      <c r="E60" s="179"/>
      <c r="F60" s="179"/>
      <c r="G60" s="180"/>
      <c r="H60" s="180"/>
      <c r="I60" s="180"/>
      <c r="J60" s="180"/>
      <c r="K60" s="179"/>
      <c r="L60" s="179"/>
      <c r="M60" s="179"/>
      <c r="N60" s="179"/>
      <c r="O60" s="179"/>
      <c r="P60" s="179"/>
      <c r="Q60" s="179"/>
      <c r="R60" s="179"/>
      <c r="S60" s="181"/>
    </row>
    <row r="61" spans="1:19" ht="15">
      <c r="A61" s="164">
        <v>51</v>
      </c>
      <c r="B61" s="179"/>
      <c r="C61" s="179"/>
      <c r="D61" s="179"/>
      <c r="E61" s="179"/>
      <c r="F61" s="179"/>
      <c r="G61" s="180"/>
      <c r="H61" s="180"/>
      <c r="I61" s="180"/>
      <c r="J61" s="180"/>
      <c r="K61" s="179"/>
      <c r="L61" s="179"/>
      <c r="M61" s="179"/>
      <c r="N61" s="179"/>
      <c r="O61" s="179"/>
      <c r="P61" s="179"/>
      <c r="Q61" s="179"/>
      <c r="R61" s="179"/>
      <c r="S61" s="181"/>
    </row>
    <row r="62" spans="1:19" ht="15">
      <c r="A62" s="164">
        <v>52</v>
      </c>
      <c r="B62" s="179"/>
      <c r="C62" s="179"/>
      <c r="D62" s="179"/>
      <c r="E62" s="179"/>
      <c r="F62" s="179"/>
      <c r="G62" s="180"/>
      <c r="H62" s="180"/>
      <c r="I62" s="180"/>
      <c r="J62" s="180"/>
      <c r="K62" s="179"/>
      <c r="L62" s="179"/>
      <c r="M62" s="179"/>
      <c r="N62" s="179"/>
      <c r="O62" s="179"/>
      <c r="P62" s="179"/>
      <c r="Q62" s="179"/>
      <c r="R62" s="179"/>
      <c r="S62" s="181"/>
    </row>
    <row r="63" spans="1:19" ht="15">
      <c r="A63" s="164">
        <v>53</v>
      </c>
      <c r="B63" s="179"/>
      <c r="C63" s="179"/>
      <c r="D63" s="179"/>
      <c r="E63" s="179"/>
      <c r="F63" s="179"/>
      <c r="G63" s="180"/>
      <c r="H63" s="180"/>
      <c r="I63" s="180"/>
      <c r="J63" s="180"/>
      <c r="K63" s="179"/>
      <c r="L63" s="179"/>
      <c r="M63" s="179"/>
      <c r="N63" s="179"/>
      <c r="O63" s="179"/>
      <c r="P63" s="179"/>
      <c r="Q63" s="179"/>
      <c r="R63" s="179"/>
      <c r="S63" s="181"/>
    </row>
    <row r="64" spans="1:19" ht="15">
      <c r="A64" s="164">
        <v>54</v>
      </c>
      <c r="B64" s="179"/>
      <c r="C64" s="179"/>
      <c r="D64" s="179"/>
      <c r="E64" s="179"/>
      <c r="F64" s="179"/>
      <c r="G64" s="180"/>
      <c r="H64" s="180"/>
      <c r="I64" s="180"/>
      <c r="J64" s="180"/>
      <c r="K64" s="179"/>
      <c r="L64" s="179"/>
      <c r="M64" s="179"/>
      <c r="N64" s="179"/>
      <c r="O64" s="179"/>
      <c r="P64" s="179"/>
      <c r="Q64" s="179"/>
      <c r="R64" s="179"/>
      <c r="S64" s="181"/>
    </row>
    <row r="65" spans="1:19" ht="15">
      <c r="A65" s="164">
        <v>55</v>
      </c>
      <c r="B65" s="179"/>
      <c r="C65" s="179"/>
      <c r="D65" s="179"/>
      <c r="E65" s="179"/>
      <c r="F65" s="179"/>
      <c r="G65" s="180"/>
      <c r="H65" s="180"/>
      <c r="I65" s="180"/>
      <c r="J65" s="180"/>
      <c r="K65" s="179"/>
      <c r="L65" s="179"/>
      <c r="M65" s="179"/>
      <c r="N65" s="179"/>
      <c r="O65" s="179"/>
      <c r="P65" s="179"/>
      <c r="Q65" s="179"/>
      <c r="R65" s="179"/>
      <c r="S65" s="181"/>
    </row>
    <row r="66" spans="1:19" ht="15">
      <c r="A66" s="164">
        <v>56</v>
      </c>
      <c r="B66" s="179"/>
      <c r="C66" s="179"/>
      <c r="D66" s="179"/>
      <c r="E66" s="179"/>
      <c r="F66" s="179"/>
      <c r="G66" s="180"/>
      <c r="H66" s="180"/>
      <c r="I66" s="180"/>
      <c r="J66" s="180"/>
      <c r="K66" s="179"/>
      <c r="L66" s="179"/>
      <c r="M66" s="179"/>
      <c r="N66" s="179"/>
      <c r="O66" s="179"/>
      <c r="P66" s="179"/>
      <c r="Q66" s="179"/>
      <c r="R66" s="179"/>
      <c r="S66" s="181"/>
    </row>
    <row r="67" spans="1:19" ht="15">
      <c r="A67" s="164">
        <v>57</v>
      </c>
      <c r="B67" s="179"/>
      <c r="C67" s="179"/>
      <c r="D67" s="179"/>
      <c r="E67" s="179"/>
      <c r="F67" s="179"/>
      <c r="G67" s="180"/>
      <c r="H67" s="180"/>
      <c r="I67" s="180"/>
      <c r="J67" s="180"/>
      <c r="K67" s="179"/>
      <c r="L67" s="179"/>
      <c r="M67" s="179"/>
      <c r="N67" s="179"/>
      <c r="O67" s="179"/>
      <c r="P67" s="179"/>
      <c r="Q67" s="179"/>
      <c r="R67" s="179"/>
      <c r="S67" s="181"/>
    </row>
    <row r="68" spans="1:19" ht="15">
      <c r="A68" s="164">
        <v>58</v>
      </c>
      <c r="B68" s="179"/>
      <c r="C68" s="179"/>
      <c r="D68" s="179"/>
      <c r="E68" s="179"/>
      <c r="F68" s="179"/>
      <c r="G68" s="180"/>
      <c r="H68" s="180"/>
      <c r="I68" s="180"/>
      <c r="J68" s="180"/>
      <c r="K68" s="179"/>
      <c r="L68" s="179"/>
      <c r="M68" s="179"/>
      <c r="N68" s="179"/>
      <c r="O68" s="179"/>
      <c r="P68" s="179"/>
      <c r="Q68" s="179"/>
      <c r="R68" s="179"/>
      <c r="S68" s="181"/>
    </row>
    <row r="69" spans="1:19" ht="15">
      <c r="A69" s="164">
        <v>59</v>
      </c>
      <c r="B69" s="179"/>
      <c r="C69" s="179"/>
      <c r="D69" s="179"/>
      <c r="E69" s="179"/>
      <c r="F69" s="179"/>
      <c r="G69" s="180"/>
      <c r="H69" s="180"/>
      <c r="I69" s="180"/>
      <c r="J69" s="180"/>
      <c r="K69" s="179"/>
      <c r="L69" s="179"/>
      <c r="M69" s="179"/>
      <c r="N69" s="179"/>
      <c r="O69" s="179"/>
      <c r="P69" s="179"/>
      <c r="Q69" s="179"/>
      <c r="R69" s="179"/>
      <c r="S69" s="181"/>
    </row>
    <row r="70" spans="1:19" ht="15">
      <c r="A70" s="164">
        <v>60</v>
      </c>
      <c r="B70" s="179"/>
      <c r="C70" s="179"/>
      <c r="D70" s="179"/>
      <c r="E70" s="179"/>
      <c r="F70" s="179"/>
      <c r="G70" s="180"/>
      <c r="H70" s="180"/>
      <c r="I70" s="180"/>
      <c r="J70" s="180"/>
      <c r="K70" s="179"/>
      <c r="L70" s="179"/>
      <c r="M70" s="179"/>
      <c r="N70" s="179"/>
      <c r="O70" s="179"/>
      <c r="P70" s="179"/>
      <c r="Q70" s="179"/>
      <c r="R70" s="179"/>
      <c r="S70" s="181"/>
    </row>
    <row r="71" spans="1:19" ht="15">
      <c r="A71" s="164">
        <v>61</v>
      </c>
      <c r="B71" s="179"/>
      <c r="C71" s="179"/>
      <c r="D71" s="179"/>
      <c r="E71" s="179"/>
      <c r="F71" s="179"/>
      <c r="G71" s="180"/>
      <c r="H71" s="180"/>
      <c r="I71" s="180"/>
      <c r="J71" s="180"/>
      <c r="K71" s="179"/>
      <c r="L71" s="179"/>
      <c r="M71" s="179"/>
      <c r="N71" s="179"/>
      <c r="O71" s="179"/>
      <c r="P71" s="179"/>
      <c r="Q71" s="179"/>
      <c r="R71" s="179"/>
      <c r="S71" s="181"/>
    </row>
    <row r="72" spans="1:19" ht="15">
      <c r="A72" s="164">
        <v>62</v>
      </c>
      <c r="B72" s="179"/>
      <c r="C72" s="179"/>
      <c r="D72" s="179"/>
      <c r="E72" s="179"/>
      <c r="F72" s="179"/>
      <c r="G72" s="180"/>
      <c r="H72" s="180"/>
      <c r="I72" s="180"/>
      <c r="J72" s="180"/>
      <c r="K72" s="179"/>
      <c r="L72" s="179"/>
      <c r="M72" s="179"/>
      <c r="N72" s="179"/>
      <c r="O72" s="179"/>
      <c r="P72" s="179"/>
      <c r="Q72" s="179"/>
      <c r="R72" s="179"/>
      <c r="S72" s="181"/>
    </row>
    <row r="73" spans="1:19" ht="15">
      <c r="A73" s="164">
        <v>63</v>
      </c>
      <c r="B73" s="179"/>
      <c r="C73" s="179"/>
      <c r="D73" s="179"/>
      <c r="E73" s="179"/>
      <c r="F73" s="179"/>
      <c r="G73" s="180"/>
      <c r="H73" s="180"/>
      <c r="I73" s="180"/>
      <c r="J73" s="180"/>
      <c r="K73" s="179"/>
      <c r="L73" s="179"/>
      <c r="M73" s="179"/>
      <c r="N73" s="179"/>
      <c r="O73" s="179"/>
      <c r="P73" s="179"/>
      <c r="Q73" s="179"/>
      <c r="R73" s="179"/>
      <c r="S73" s="181"/>
    </row>
    <row r="74" spans="1:19" ht="15">
      <c r="A74" s="164">
        <v>64</v>
      </c>
      <c r="B74" s="179"/>
      <c r="C74" s="179"/>
      <c r="D74" s="179"/>
      <c r="E74" s="179"/>
      <c r="F74" s="179"/>
      <c r="G74" s="180"/>
      <c r="H74" s="180"/>
      <c r="I74" s="180"/>
      <c r="J74" s="180"/>
      <c r="K74" s="179"/>
      <c r="L74" s="179"/>
      <c r="M74" s="179"/>
      <c r="N74" s="179"/>
      <c r="O74" s="179"/>
      <c r="P74" s="179"/>
      <c r="Q74" s="179"/>
      <c r="R74" s="179"/>
      <c r="S74" s="181"/>
    </row>
    <row r="75" spans="1:19" ht="15">
      <c r="A75" s="164">
        <v>65</v>
      </c>
      <c r="B75" s="179"/>
      <c r="C75" s="179"/>
      <c r="D75" s="179"/>
      <c r="E75" s="179"/>
      <c r="F75" s="179"/>
      <c r="G75" s="180"/>
      <c r="H75" s="180"/>
      <c r="I75" s="180"/>
      <c r="J75" s="180"/>
      <c r="K75" s="179"/>
      <c r="L75" s="179"/>
      <c r="M75" s="179"/>
      <c r="N75" s="179"/>
      <c r="O75" s="179"/>
      <c r="P75" s="179"/>
      <c r="Q75" s="179"/>
      <c r="R75" s="179"/>
      <c r="S75" s="181"/>
    </row>
    <row r="76" spans="1:19" ht="15">
      <c r="A76" s="164">
        <v>66</v>
      </c>
      <c r="B76" s="179"/>
      <c r="C76" s="179"/>
      <c r="D76" s="179"/>
      <c r="E76" s="179"/>
      <c r="F76" s="179"/>
      <c r="G76" s="180"/>
      <c r="H76" s="180"/>
      <c r="I76" s="180"/>
      <c r="J76" s="180"/>
      <c r="K76" s="179"/>
      <c r="L76" s="179"/>
      <c r="M76" s="179"/>
      <c r="N76" s="179"/>
      <c r="O76" s="179"/>
      <c r="P76" s="179"/>
      <c r="Q76" s="179"/>
      <c r="R76" s="179"/>
      <c r="S76" s="181"/>
    </row>
    <row r="77" spans="1:19" ht="15">
      <c r="A77" s="164">
        <v>67</v>
      </c>
      <c r="B77" s="179"/>
      <c r="C77" s="179"/>
      <c r="D77" s="179"/>
      <c r="E77" s="179"/>
      <c r="F77" s="179"/>
      <c r="G77" s="180"/>
      <c r="H77" s="180"/>
      <c r="I77" s="180"/>
      <c r="J77" s="180"/>
      <c r="K77" s="179"/>
      <c r="L77" s="179"/>
      <c r="M77" s="179"/>
      <c r="N77" s="179"/>
      <c r="O77" s="179"/>
      <c r="P77" s="179"/>
      <c r="Q77" s="179"/>
      <c r="R77" s="179"/>
      <c r="S77" s="181"/>
    </row>
    <row r="78" spans="1:19" ht="15">
      <c r="A78" s="164">
        <v>68</v>
      </c>
      <c r="B78" s="179"/>
      <c r="C78" s="179"/>
      <c r="D78" s="179"/>
      <c r="E78" s="179"/>
      <c r="F78" s="179"/>
      <c r="G78" s="180"/>
      <c r="H78" s="180"/>
      <c r="I78" s="180"/>
      <c r="J78" s="180"/>
      <c r="K78" s="179"/>
      <c r="L78" s="179"/>
      <c r="M78" s="179"/>
      <c r="N78" s="179"/>
      <c r="O78" s="179"/>
      <c r="P78" s="179"/>
      <c r="Q78" s="179"/>
      <c r="R78" s="179"/>
      <c r="S78" s="181"/>
    </row>
    <row r="79" spans="1:19">
      <c r="B79" s="179"/>
      <c r="C79" s="179"/>
      <c r="D79" s="179"/>
      <c r="E79" s="179"/>
      <c r="F79" s="179"/>
      <c r="G79" s="180"/>
      <c r="H79" s="180"/>
      <c r="I79" s="180"/>
      <c r="J79" s="180"/>
      <c r="K79" s="179"/>
      <c r="L79" s="179"/>
      <c r="M79" s="179"/>
      <c r="N79" s="179"/>
      <c r="O79" s="179"/>
      <c r="P79" s="179"/>
      <c r="Q79" s="179"/>
      <c r="R79" s="179"/>
      <c r="S79" s="181"/>
    </row>
    <row r="80" spans="1:19">
      <c r="B80" s="179"/>
      <c r="C80" s="179"/>
      <c r="D80" s="179"/>
      <c r="E80" s="179"/>
      <c r="F80" s="179"/>
      <c r="G80" s="180"/>
      <c r="H80" s="180"/>
      <c r="I80" s="180"/>
      <c r="J80" s="180"/>
      <c r="K80" s="179"/>
      <c r="L80" s="179"/>
      <c r="M80" s="179"/>
      <c r="N80" s="179"/>
      <c r="O80" s="179"/>
      <c r="P80" s="179"/>
      <c r="Q80" s="179"/>
      <c r="R80" s="179"/>
      <c r="S80" s="181"/>
    </row>
  </sheetData>
  <mergeCells count="8">
    <mergeCell ref="A2:S2"/>
    <mergeCell ref="A3:S3"/>
    <mergeCell ref="A5:S5"/>
    <mergeCell ref="S9:S10"/>
    <mergeCell ref="A9:A10"/>
    <mergeCell ref="B9:B10"/>
    <mergeCell ref="C9:C10"/>
    <mergeCell ref="D9:D10"/>
  </mergeCells>
  <phoneticPr fontId="6" type="noConversion"/>
  <pageMargins left="0.2" right="0.2" top="0.5" bottom="0.25" header="0.3" footer="0.3"/>
  <pageSetup paperSize="9" scale="65" orientation="landscape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39997558519241921"/>
  </sheetPr>
  <dimension ref="A1:Q102"/>
  <sheetViews>
    <sheetView showGridLines="0" view="pageBreakPreview" zoomScale="85" zoomScaleNormal="75" zoomScaleSheetLayoutView="85" workbookViewId="0">
      <selection activeCell="C10" sqref="C10"/>
    </sheetView>
  </sheetViews>
  <sheetFormatPr defaultColWidth="0" defaultRowHeight="14.25" zeroHeight="1"/>
  <cols>
    <col min="1" max="1" width="9.25" style="1" customWidth="1"/>
    <col min="2" max="2" width="9.25" style="117" customWidth="1"/>
    <col min="3" max="3" width="23.375" style="1" customWidth="1"/>
    <col min="4" max="4" width="5.375" style="1" customWidth="1"/>
    <col min="5" max="5" width="34.375" style="1" customWidth="1"/>
    <col min="6" max="6" width="26.125" style="1" customWidth="1"/>
    <col min="7" max="7" width="5.75" style="146" customWidth="1"/>
    <col min="8" max="8" width="76.25" style="1" customWidth="1"/>
    <col min="9" max="9" width="9.25" style="1" customWidth="1"/>
    <col min="10" max="10" width="10.125" style="1" hidden="1" customWidth="1"/>
    <col min="11" max="12" width="25.375" style="1" bestFit="1" customWidth="1"/>
    <col min="13" max="13" width="2.125" style="1" hidden="1" customWidth="1"/>
    <col min="14" max="14" width="10.125" style="1" hidden="1" customWidth="1"/>
    <col min="15" max="15" width="9.125" style="1" hidden="1" customWidth="1"/>
    <col min="16" max="16" width="9.125" style="1" customWidth="1"/>
    <col min="17" max="17" width="0" style="1" hidden="1" customWidth="1"/>
    <col min="18" max="16384" width="9.125" style="1" hidden="1"/>
  </cols>
  <sheetData>
    <row r="1" spans="3:12" ht="18">
      <c r="C1" s="195" t="str">
        <f>'DATA MAKLUMAT MURID'!A2</f>
        <v>SJK(C)  FOON YEW 1</v>
      </c>
      <c r="D1" s="195"/>
      <c r="E1" s="195"/>
      <c r="F1" s="195"/>
      <c r="G1" s="195"/>
      <c r="H1" s="195"/>
    </row>
    <row r="2" spans="3:12" ht="18">
      <c r="C2" s="195" t="str">
        <f>'DATA MAKLUMAT MURID'!A3</f>
        <v>JALAN KEBUN TEH, 80250 JOHOR BAHRU, JOHOR</v>
      </c>
      <c r="D2" s="195"/>
      <c r="E2" s="195"/>
      <c r="F2" s="195"/>
      <c r="G2" s="195"/>
      <c r="H2" s="195"/>
    </row>
    <row r="3" spans="3:12" ht="18">
      <c r="C3" s="95"/>
      <c r="D3" s="95"/>
      <c r="E3" s="95"/>
      <c r="F3" s="95"/>
      <c r="G3" s="136"/>
      <c r="H3" s="95"/>
    </row>
    <row r="4" spans="3:12" ht="18">
      <c r="C4" s="195" t="str">
        <f>'DATA MAKLUMAT MURID'!A5</f>
        <v>PENTAKSIRAN  MATA PELAJARAN PENDIDIKAN MORALTAHUN 5</v>
      </c>
      <c r="D4" s="195"/>
      <c r="E4" s="195"/>
      <c r="F4" s="195"/>
      <c r="G4" s="195"/>
      <c r="H4" s="195"/>
    </row>
    <row r="5" spans="3:12" ht="18">
      <c r="C5" s="96"/>
      <c r="D5" s="96"/>
      <c r="E5" s="96"/>
      <c r="F5" s="97"/>
      <c r="G5" s="137"/>
      <c r="H5" s="97"/>
    </row>
    <row r="6" spans="3:12" ht="18">
      <c r="C6" s="96"/>
      <c r="D6" s="96"/>
      <c r="E6" s="96"/>
      <c r="F6" s="97"/>
      <c r="G6" s="137"/>
      <c r="H6" s="97"/>
    </row>
    <row r="7" spans="3:12" ht="18">
      <c r="C7" s="97"/>
      <c r="D7" s="97"/>
      <c r="E7" s="97"/>
      <c r="F7" s="97"/>
      <c r="G7" s="137"/>
      <c r="H7" s="97"/>
      <c r="I7" s="5">
        <v>2</v>
      </c>
      <c r="K7" s="14" t="str">
        <f>'DATA MAKLUMAT MURID'!B11</f>
        <v>LIM SI SEAN</v>
      </c>
      <c r="L7" s="1" t="str">
        <f>IF(K7=0,"",K7)</f>
        <v>LIM SI SEAN</v>
      </c>
    </row>
    <row r="8" spans="3:12" ht="18">
      <c r="C8" s="97" t="s">
        <v>5</v>
      </c>
      <c r="D8" s="97"/>
      <c r="E8" s="97" t="s">
        <v>4</v>
      </c>
      <c r="F8" s="98" t="str">
        <f>VLOOKUP($I$7,'DATA MAKLUMAT MURID'!$A$11:$U$25,2)</f>
        <v>SAW JIN CHENG</v>
      </c>
      <c r="G8" s="138"/>
      <c r="H8" s="98"/>
      <c r="I8" s="9"/>
      <c r="K8" s="14" t="str">
        <f>'DATA MAKLUMAT MURID'!B12</f>
        <v>SAW JIN CHENG</v>
      </c>
      <c r="L8" s="1" t="str">
        <f t="shared" ref="L8:L17" si="0">IF(K8=0,"",K8)</f>
        <v>SAW JIN CHENG</v>
      </c>
    </row>
    <row r="9" spans="3:12" ht="18">
      <c r="C9" s="97" t="s">
        <v>62</v>
      </c>
      <c r="D9" s="97"/>
      <c r="E9" s="97" t="s">
        <v>4</v>
      </c>
      <c r="F9" s="119">
        <f>VLOOKUP($I$7,'DATA MAKLUMAT MURID'!$A$11:$U$25,3)</f>
        <v>0</v>
      </c>
      <c r="G9" s="138"/>
      <c r="H9" s="98"/>
      <c r="I9" s="6"/>
      <c r="K9" s="14" t="str">
        <f>'DATA MAKLUMAT MURID'!B13</f>
        <v>THAM JIA LE</v>
      </c>
      <c r="L9" s="1" t="str">
        <f t="shared" si="0"/>
        <v>THAM JIA LE</v>
      </c>
    </row>
    <row r="10" spans="3:12" ht="18">
      <c r="C10" s="97" t="s">
        <v>6</v>
      </c>
      <c r="D10" s="97"/>
      <c r="E10" s="97" t="s">
        <v>4</v>
      </c>
      <c r="F10" s="98" t="str">
        <f>IF(VLOOKUP($I$7,'DATA MAKLUMAT MURID'!$A$11:F14,4)="L","Lelaki","Perempuan")</f>
        <v>Lelaki</v>
      </c>
      <c r="G10" s="138"/>
      <c r="H10" s="98"/>
      <c r="K10" s="14" t="str">
        <f>'DATA MAKLUMAT MURID'!B14</f>
        <v>LEE YEN NIE</v>
      </c>
      <c r="L10" s="1" t="str">
        <f t="shared" si="0"/>
        <v>LEE YEN NIE</v>
      </c>
    </row>
    <row r="11" spans="3:12" ht="18">
      <c r="C11" s="97" t="s">
        <v>7</v>
      </c>
      <c r="D11" s="97"/>
      <c r="E11" s="97" t="s">
        <v>4</v>
      </c>
      <c r="F11" s="99" t="str">
        <f>'DATA MAKLUMAT MURID'!R7</f>
        <v>5M</v>
      </c>
      <c r="G11" s="139"/>
      <c r="H11" s="99"/>
      <c r="K11" s="14">
        <f>'DATA MAKLUMAT MURID'!B15</f>
        <v>0</v>
      </c>
      <c r="L11" s="1" t="str">
        <f t="shared" si="0"/>
        <v/>
      </c>
    </row>
    <row r="12" spans="3:12" ht="18">
      <c r="C12" s="97" t="s">
        <v>61</v>
      </c>
      <c r="D12" s="97"/>
      <c r="E12" s="97" t="s">
        <v>4</v>
      </c>
      <c r="F12" s="99">
        <f>'DATA MAKLUMAT MURID'!D7</f>
        <v>0</v>
      </c>
      <c r="G12" s="139"/>
      <c r="H12" s="99"/>
      <c r="K12" s="14">
        <f>'DATA MAKLUMAT MURID'!B16</f>
        <v>0</v>
      </c>
      <c r="L12" s="1" t="str">
        <f t="shared" si="0"/>
        <v/>
      </c>
    </row>
    <row r="13" spans="3:12" ht="18">
      <c r="C13" s="97" t="s">
        <v>8</v>
      </c>
      <c r="D13" s="97"/>
      <c r="E13" s="97" t="s">
        <v>4</v>
      </c>
      <c r="F13" s="220">
        <f ca="1">NOW()</f>
        <v>42557.454253240743</v>
      </c>
      <c r="G13" s="220"/>
      <c r="H13" s="99"/>
      <c r="K13" s="14">
        <f>'DATA MAKLUMAT MURID'!B17</f>
        <v>0</v>
      </c>
      <c r="L13" s="1" t="str">
        <f t="shared" si="0"/>
        <v/>
      </c>
    </row>
    <row r="14" spans="3:12" ht="18">
      <c r="C14" s="97"/>
      <c r="D14" s="97"/>
      <c r="E14" s="97"/>
      <c r="F14" s="97"/>
      <c r="G14" s="137"/>
      <c r="H14" s="97"/>
      <c r="K14" s="14">
        <f>'DATA MAKLUMAT MURID'!B18</f>
        <v>0</v>
      </c>
      <c r="L14" s="1" t="str">
        <f t="shared" si="0"/>
        <v/>
      </c>
    </row>
    <row r="15" spans="3:12" ht="18">
      <c r="C15" s="96"/>
      <c r="D15" s="96"/>
      <c r="E15" s="96"/>
      <c r="F15" s="97"/>
      <c r="G15" s="137"/>
      <c r="H15" s="97"/>
      <c r="K15" s="14">
        <f>'DATA MAKLUMAT MURID'!B22</f>
        <v>0</v>
      </c>
      <c r="L15" s="1" t="str">
        <f t="shared" si="0"/>
        <v/>
      </c>
    </row>
    <row r="16" spans="3:12" ht="18">
      <c r="C16" s="97" t="s">
        <v>3</v>
      </c>
      <c r="D16" s="97"/>
      <c r="E16" s="97"/>
      <c r="F16" s="97"/>
      <c r="G16" s="137"/>
      <c r="H16" s="97"/>
      <c r="K16" s="14">
        <f>'DATA MAKLUMAT MURID'!B23</f>
        <v>0</v>
      </c>
      <c r="L16" s="1" t="str">
        <f t="shared" si="0"/>
        <v/>
      </c>
    </row>
    <row r="17" spans="2:12" ht="18">
      <c r="C17" s="97"/>
      <c r="D17" s="97"/>
      <c r="E17" s="97"/>
      <c r="F17" s="100"/>
      <c r="G17" s="140"/>
      <c r="H17" s="100"/>
      <c r="I17" s="7"/>
      <c r="K17" s="14">
        <f>'DATA MAKLUMAT MURID'!B24</f>
        <v>0</v>
      </c>
      <c r="L17" s="1" t="str">
        <f t="shared" si="0"/>
        <v/>
      </c>
    </row>
    <row r="18" spans="2:12" ht="36" customHeight="1">
      <c r="B18" s="118" t="s">
        <v>60</v>
      </c>
      <c r="C18" s="208" t="s">
        <v>34</v>
      </c>
      <c r="D18" s="209"/>
      <c r="E18" s="210"/>
      <c r="F18" s="101" t="s">
        <v>33</v>
      </c>
      <c r="G18" s="208" t="s">
        <v>12</v>
      </c>
      <c r="H18" s="210"/>
      <c r="I18" s="7"/>
      <c r="K18" s="14"/>
    </row>
    <row r="19" spans="2:12" ht="30" customHeight="1">
      <c r="B19" s="224">
        <v>1</v>
      </c>
      <c r="C19" s="196" t="str">
        <f>'DATA MAKLUMAT MURID'!E10</f>
        <v>Menghormati Agama dan Kepercayaan Masyarakat Setempat</v>
      </c>
      <c r="D19" s="197"/>
      <c r="E19" s="198"/>
      <c r="F19" s="192">
        <f>VLOOKUP($I$7,'DATA MAKLUMAT MURID'!$A$11:$U$25,5)</f>
        <v>5</v>
      </c>
      <c r="G19" s="141"/>
      <c r="H19" s="131"/>
      <c r="I19" s="7"/>
      <c r="K19" s="15"/>
    </row>
    <row r="20" spans="2:12" ht="39.75" customHeight="1">
      <c r="B20" s="225"/>
      <c r="C20" s="199"/>
      <c r="D20" s="200"/>
      <c r="E20" s="201"/>
      <c r="F20" s="193"/>
      <c r="G20" s="199" t="str">
        <f>VLOOKUP(F19,'DATA PERNYATAAN THP PENGUASAAN'!A6:B11,2)</f>
        <v>Murid mengamalkan sikap  menghormati amalan agama dan kepercayaan setempat dalam kehidupan seharian</v>
      </c>
      <c r="H20" s="201"/>
      <c r="I20" s="7"/>
      <c r="K20" s="14"/>
    </row>
    <row r="21" spans="2:12" ht="30" customHeight="1">
      <c r="B21" s="226"/>
      <c r="C21" s="202"/>
      <c r="D21" s="203"/>
      <c r="E21" s="204"/>
      <c r="F21" s="194"/>
      <c r="G21" s="142"/>
      <c r="H21" s="132"/>
      <c r="I21" s="7"/>
      <c r="K21" s="14"/>
    </row>
    <row r="22" spans="2:12" ht="30" customHeight="1">
      <c r="B22" s="224">
        <v>2</v>
      </c>
      <c r="C22" s="211" t="str">
        <f>'DATA MAKLUMAT MURID'!F10</f>
        <v>Memberi Bantuan kepada Masyarakat setempat</v>
      </c>
      <c r="D22" s="212"/>
      <c r="E22" s="213"/>
      <c r="F22" s="192">
        <f>VLOOKUP($I$7,'DATA MAKLUMAT MURID'!$A$11:$U$25,6)</f>
        <v>5</v>
      </c>
      <c r="G22" s="141"/>
      <c r="H22" s="131"/>
      <c r="I22" s="7"/>
      <c r="K22" s="14"/>
    </row>
    <row r="23" spans="2:12" ht="35.25" customHeight="1">
      <c r="B23" s="225"/>
      <c r="C23" s="214"/>
      <c r="D23" s="215"/>
      <c r="E23" s="216"/>
      <c r="F23" s="193"/>
      <c r="G23" s="199" t="str">
        <f>VLOOKUP(F22,'DATA PERNYATAAN THP PENGUASAAN'!A16:B21,2)</f>
        <v>Murid mengamalkan sikap membantu masyarakat setempat dalam kehidupan seharian</v>
      </c>
      <c r="H23" s="201"/>
      <c r="I23" s="7"/>
      <c r="K23" s="14"/>
    </row>
    <row r="24" spans="2:12" ht="30" customHeight="1">
      <c r="B24" s="226"/>
      <c r="C24" s="217"/>
      <c r="D24" s="218"/>
      <c r="E24" s="219"/>
      <c r="F24" s="194"/>
      <c r="G24" s="143"/>
      <c r="H24" s="127"/>
      <c r="I24" s="7"/>
      <c r="K24" s="14"/>
    </row>
    <row r="25" spans="2:12" ht="30" customHeight="1">
      <c r="B25" s="224">
        <v>3</v>
      </c>
      <c r="C25" s="196" t="str">
        <f>'DATA MAKLUMAT MURID'!G10:G10</f>
        <v>Melibatkan Diri Dalam Aktiviti Masyarakat setempat</v>
      </c>
      <c r="D25" s="197"/>
      <c r="E25" s="198"/>
      <c r="F25" s="192">
        <f>VLOOKUP($I$7,'DATA MAKLUMAT MURID'!$A$11:$U$25,7)</f>
        <v>5</v>
      </c>
      <c r="G25" s="120"/>
      <c r="H25" s="102"/>
      <c r="I25" s="7"/>
      <c r="K25" s="14"/>
    </row>
    <row r="26" spans="2:12" ht="36" customHeight="1">
      <c r="B26" s="225"/>
      <c r="C26" s="199"/>
      <c r="D26" s="200"/>
      <c r="E26" s="201"/>
      <c r="F26" s="193"/>
      <c r="G26" s="199" t="str">
        <f>VLOOKUP(F25,'DATA PERNYATAAN THP PENGUASAAN'!A26:B31,2)</f>
        <v>Murid menyertai aktiviti yang berfaedah secara sukarela dalam masyarakat setempat dalam kehidupan seharian</v>
      </c>
      <c r="H26" s="201"/>
      <c r="I26" s="7"/>
      <c r="K26" s="14"/>
    </row>
    <row r="27" spans="2:12" ht="30" customHeight="1">
      <c r="B27" s="226"/>
      <c r="C27" s="202"/>
      <c r="D27" s="203"/>
      <c r="E27" s="204"/>
      <c r="F27" s="194"/>
      <c r="G27" s="143"/>
      <c r="H27" s="124"/>
      <c r="I27" s="7"/>
      <c r="K27" s="14"/>
    </row>
    <row r="28" spans="2:12" ht="30" customHeight="1">
      <c r="B28" s="224">
        <v>4</v>
      </c>
      <c r="C28" s="196" t="str">
        <f>'DATA MAKLUMAT MURID'!H10</f>
        <v>Menghargai Anggota Masyarakat Setempat yang Berjasa</v>
      </c>
      <c r="D28" s="197"/>
      <c r="E28" s="198"/>
      <c r="F28" s="192">
        <f>VLOOKUP($I$7,'DATA MAKLUMAT MURID'!$A$11:$U$25,8)</f>
        <v>5</v>
      </c>
      <c r="G28" s="120"/>
      <c r="H28" s="102"/>
      <c r="I28" s="7"/>
      <c r="K28" s="14"/>
    </row>
    <row r="29" spans="2:12" ht="37.5" customHeight="1">
      <c r="B29" s="225"/>
      <c r="C29" s="199"/>
      <c r="D29" s="200"/>
      <c r="E29" s="201"/>
      <c r="F29" s="193"/>
      <c r="G29" s="205" t="str">
        <f>VLOOKUP(F28,'DATA PERNYATAAN THP PENGUASAAN'!A36:B41,2)</f>
        <v>Murid mengamalkan sikap menghargai  anggota masyarakat setempat yang berjasa dalam kehidupan seharian</v>
      </c>
      <c r="H29" s="207"/>
      <c r="I29" s="7"/>
      <c r="K29" s="14"/>
    </row>
    <row r="30" spans="2:12" ht="30" customHeight="1">
      <c r="B30" s="226"/>
      <c r="C30" s="202"/>
      <c r="D30" s="203"/>
      <c r="E30" s="204"/>
      <c r="F30" s="194"/>
      <c r="G30" s="143"/>
      <c r="H30" s="133"/>
      <c r="K30" s="14"/>
    </row>
    <row r="31" spans="2:12" ht="30" customHeight="1">
      <c r="B31" s="224">
        <v>5</v>
      </c>
      <c r="C31" s="196" t="str">
        <f>'DATA MAKLUMAT MURID'!I10</f>
        <v>Mengamalkan Sikap Bersopan dalam Majlis dan Upacara Masyarakat Setempat</v>
      </c>
      <c r="D31" s="197"/>
      <c r="E31" s="198"/>
      <c r="F31" s="192">
        <f>VLOOKUP($I$7,'DATA MAKLUMAT MURID'!$A$11:$U$25,9)</f>
        <v>5</v>
      </c>
      <c r="G31" s="120"/>
      <c r="H31" s="102"/>
      <c r="K31" s="14"/>
    </row>
    <row r="32" spans="2:12" ht="35.25" customHeight="1">
      <c r="B32" s="225"/>
      <c r="C32" s="199"/>
      <c r="D32" s="200"/>
      <c r="E32" s="201"/>
      <c r="F32" s="193"/>
      <c r="G32" s="205" t="str">
        <f>VLOOKUP(F31,'DATA PERNYATAAN THP PENGUASAAN'!A46:B51,2)</f>
        <v>Murid mengamalkan sikap bersopan dalam majlis dan upacara masyarakat setempat dalam kehidupan seharian</v>
      </c>
      <c r="H32" s="207"/>
      <c r="K32" s="14"/>
    </row>
    <row r="33" spans="2:11" ht="30" customHeight="1">
      <c r="B33" s="226"/>
      <c r="C33" s="202"/>
      <c r="D33" s="203"/>
      <c r="E33" s="204"/>
      <c r="F33" s="194"/>
      <c r="G33" s="122"/>
      <c r="H33" s="127"/>
      <c r="K33" s="14"/>
    </row>
    <row r="34" spans="2:11" ht="30" customHeight="1">
      <c r="B34" s="224">
        <v>6</v>
      </c>
      <c r="C34" s="211" t="str">
        <f>'DATA MAKLUMAT MURID'!J10</f>
        <v>Menghormati Pemimpin dalam Masyarakat Setempat</v>
      </c>
      <c r="D34" s="212"/>
      <c r="E34" s="213"/>
      <c r="F34" s="192">
        <f>VLOOKUP($I$7,'DATA MAKLUMAT MURID'!$A$11:$U$25,10)</f>
        <v>5</v>
      </c>
      <c r="G34" s="120"/>
      <c r="H34" s="102"/>
      <c r="K34" s="14"/>
    </row>
    <row r="35" spans="2:11" ht="39" customHeight="1">
      <c r="B35" s="225"/>
      <c r="C35" s="214"/>
      <c r="D35" s="215"/>
      <c r="E35" s="216"/>
      <c r="F35" s="193"/>
      <c r="G35" s="205" t="str">
        <f>VLOOKUP(F34,'DATA PERNYATAAN THP PENGUASAAN'!A56:B61,2)</f>
        <v>Murid mengamalkan sikap menghormati pemimpin dalam masyarakat setempat dalam kehidupan seharian.</v>
      </c>
      <c r="H35" s="207"/>
      <c r="K35" s="14"/>
    </row>
    <row r="36" spans="2:11" ht="30" customHeight="1">
      <c r="B36" s="226"/>
      <c r="C36" s="217"/>
      <c r="D36" s="218"/>
      <c r="E36" s="219"/>
      <c r="F36" s="194"/>
      <c r="G36" s="125"/>
      <c r="H36" s="103"/>
      <c r="K36" s="14"/>
    </row>
    <row r="37" spans="2:11" ht="30" customHeight="1">
      <c r="B37" s="224">
        <v>7</v>
      </c>
      <c r="C37" s="211" t="str">
        <f>'DATA MAKLUMAT MURID'!K10</f>
        <v>Menyayangi Masyarakat Setempat</v>
      </c>
      <c r="D37" s="212"/>
      <c r="E37" s="213"/>
      <c r="F37" s="192">
        <f>VLOOKUP($I$7,'DATA MAKLUMAT MURID'!$A$11:$U$25,11)</f>
        <v>5</v>
      </c>
      <c r="G37" s="121"/>
      <c r="H37" s="134"/>
      <c r="K37" s="14"/>
    </row>
    <row r="38" spans="2:11" ht="39" customHeight="1">
      <c r="B38" s="225"/>
      <c r="C38" s="214"/>
      <c r="D38" s="215"/>
      <c r="E38" s="216"/>
      <c r="F38" s="193"/>
      <c r="G38" s="205" t="str">
        <f>VLOOKUP(F37,'DATA PERNYATAAN THP PENGUASAAN'!A66:B71,2)</f>
        <v>Murid mengamalkan sikap menyayangi masyarakat setempat dalam kehidupan seharian</v>
      </c>
      <c r="H38" s="207"/>
      <c r="K38" s="14"/>
    </row>
    <row r="39" spans="2:11" ht="30" customHeight="1">
      <c r="B39" s="226"/>
      <c r="C39" s="217"/>
      <c r="D39" s="218"/>
      <c r="E39" s="219"/>
      <c r="F39" s="194"/>
      <c r="G39" s="123"/>
      <c r="H39" s="127"/>
      <c r="K39" s="14"/>
    </row>
    <row r="40" spans="2:11" ht="30" customHeight="1">
      <c r="B40" s="224">
        <v>8</v>
      </c>
      <c r="C40" s="196" t="str">
        <f>'DATA MAKLUMAT MURID'!L10</f>
        <v>Bersikap Adil dalam Masyarakat Setempat</v>
      </c>
      <c r="D40" s="197"/>
      <c r="E40" s="198"/>
      <c r="F40" s="192">
        <f>VLOOKUP($I$7,'DATA MAKLUMAT MURID'!$A$11:$U$25,12)</f>
        <v>5</v>
      </c>
      <c r="G40" s="121"/>
      <c r="H40" s="134"/>
      <c r="K40" s="14"/>
    </row>
    <row r="41" spans="2:11" ht="37.5" customHeight="1">
      <c r="B41" s="225"/>
      <c r="C41" s="199"/>
      <c r="D41" s="200"/>
      <c r="E41" s="201"/>
      <c r="F41" s="193"/>
      <c r="G41" s="205" t="str">
        <f>VLOOKUP(F40,'DATA PERNYATAAN THP PENGUASAAN'!A76:B81,2)</f>
        <v>Murid mengamalkan sikap adil dalam masyarkat setempat dalam kehidupan seharian</v>
      </c>
      <c r="H41" s="207"/>
      <c r="K41" s="14"/>
    </row>
    <row r="42" spans="2:11" ht="30" customHeight="1">
      <c r="B42" s="226"/>
      <c r="C42" s="202"/>
      <c r="D42" s="203"/>
      <c r="E42" s="204"/>
      <c r="F42" s="194"/>
      <c r="G42" s="126"/>
      <c r="H42" s="103"/>
      <c r="K42" s="14"/>
    </row>
    <row r="43" spans="2:11" ht="30" customHeight="1">
      <c r="B43" s="224">
        <v>9</v>
      </c>
      <c r="C43" s="196" t="str">
        <f>'DATA MAKLUMAT MURID'!M10</f>
        <v>Berani Mempertahankan Nama Baik Masyarakat Setempat</v>
      </c>
      <c r="D43" s="197"/>
      <c r="E43" s="198"/>
      <c r="F43" s="192">
        <f>VLOOKUP($I$7,'DATA MAKLUMAT MURID'!$A$11:$U$25,13)</f>
        <v>5</v>
      </c>
      <c r="G43" s="121"/>
      <c r="H43" s="134"/>
      <c r="K43" s="14"/>
    </row>
    <row r="44" spans="2:11" ht="30" customHeight="1">
      <c r="B44" s="225"/>
      <c r="C44" s="199"/>
      <c r="D44" s="200"/>
      <c r="E44" s="201"/>
      <c r="F44" s="193"/>
      <c r="G44" s="199" t="str">
        <f>VLOOKUP(F43,'DATA PERNYATAAN THP PENGUASAAN'!A85:B90,2)</f>
        <v>Murid mengamalkan sikap berani mempertahankan nama baik masyarakat setempat dalam kehidupan seharian secara beradab.</v>
      </c>
      <c r="H44" s="201"/>
      <c r="K44" s="14"/>
    </row>
    <row r="45" spans="2:11" ht="30" customHeight="1">
      <c r="B45" s="226"/>
      <c r="C45" s="202"/>
      <c r="D45" s="203"/>
      <c r="E45" s="204"/>
      <c r="F45" s="194"/>
      <c r="G45" s="126"/>
      <c r="H45" s="103"/>
      <c r="K45" s="14"/>
    </row>
    <row r="46" spans="2:11" ht="30" customHeight="1">
      <c r="B46" s="224">
        <v>10</v>
      </c>
      <c r="C46" s="196" t="str">
        <f>'DATA MAKLUMAT MURID'!N10</f>
        <v>Mengamalkan Sikap Jujur Dalam Masyarakat Setempat</v>
      </c>
      <c r="D46" s="197"/>
      <c r="E46" s="198"/>
      <c r="F46" s="192">
        <f>VLOOKUP($I$7,'DATA MAKLUMAT MURID'!$A$11:$U$25,14)</f>
        <v>5</v>
      </c>
      <c r="G46" s="123"/>
      <c r="H46" s="127"/>
      <c r="K46" s="14"/>
    </row>
    <row r="47" spans="2:11" ht="30" customHeight="1">
      <c r="B47" s="225"/>
      <c r="C47" s="199"/>
      <c r="D47" s="200"/>
      <c r="E47" s="201"/>
      <c r="F47" s="193"/>
      <c r="G47" s="199" t="str">
        <f>VLOOKUP(F46,'DATA PERNYATAAN THP PENGUASAAN'!A94:B99,2)</f>
        <v>Murid mengamalkan sikap jujur dalam masyarakat setempat dalam kehidupan seharian</v>
      </c>
      <c r="H47" s="201"/>
      <c r="K47" s="14"/>
    </row>
    <row r="48" spans="2:11" ht="30" customHeight="1">
      <c r="B48" s="226"/>
      <c r="C48" s="202"/>
      <c r="D48" s="203"/>
      <c r="E48" s="204"/>
      <c r="F48" s="194"/>
      <c r="G48" s="123"/>
      <c r="H48" s="127"/>
      <c r="K48" s="14"/>
    </row>
    <row r="49" spans="2:11" ht="30" customHeight="1">
      <c r="B49" s="224">
        <v>11</v>
      </c>
      <c r="C49" s="196" t="str">
        <f>'DATA MAKLUMAT MURID'!O10</f>
        <v>Menunjukkan Sikap Rajin Dalam Masyarakat Setempat</v>
      </c>
      <c r="D49" s="197"/>
      <c r="E49" s="198"/>
      <c r="F49" s="192">
        <f>VLOOKUP($I$7,'DATA MAKLUMAT MURID'!$A$11:$U$25,15)</f>
        <v>5</v>
      </c>
      <c r="G49" s="121"/>
      <c r="H49" s="102"/>
      <c r="K49" s="14"/>
    </row>
    <row r="50" spans="2:11" ht="36" customHeight="1">
      <c r="B50" s="225"/>
      <c r="C50" s="199"/>
      <c r="D50" s="200"/>
      <c r="E50" s="201"/>
      <c r="F50" s="193"/>
      <c r="G50" s="205" t="str">
        <f>VLOOKUP(F49,'DATA PERNYATAAN THP PENGUASAAN'!A103:B108,2)</f>
        <v xml:space="preserve">Murid mengamalkan sikap rajin dalam masyarakat setempat dalam kehidupan seharian
</v>
      </c>
      <c r="H50" s="207"/>
      <c r="K50" s="14"/>
    </row>
    <row r="51" spans="2:11" ht="30" customHeight="1">
      <c r="B51" s="226"/>
      <c r="C51" s="202"/>
      <c r="D51" s="203"/>
      <c r="E51" s="204"/>
      <c r="F51" s="194"/>
      <c r="G51" s="126"/>
      <c r="H51" s="103"/>
      <c r="K51" s="14"/>
    </row>
    <row r="52" spans="2:11" ht="30" customHeight="1">
      <c r="B52" s="224">
        <v>12</v>
      </c>
      <c r="C52" s="196" t="str">
        <f>'DATA MAKLUMAT MURID'!P10</f>
        <v>Melibatkan Diri dalam Pelbagai Aktiviti Masyarakat</v>
      </c>
      <c r="D52" s="197"/>
      <c r="E52" s="198"/>
      <c r="F52" s="192">
        <f>VLOOKUP($I$7,'DATA MAKLUMAT MURID'!$A$11:$U$25,16)</f>
        <v>5</v>
      </c>
      <c r="G52" s="144"/>
      <c r="H52" s="102"/>
      <c r="K52" s="14"/>
    </row>
    <row r="53" spans="2:11" ht="35.25" customHeight="1">
      <c r="B53" s="225"/>
      <c r="C53" s="199"/>
      <c r="D53" s="200"/>
      <c r="E53" s="201"/>
      <c r="F53" s="193"/>
      <c r="G53" s="199" t="str">
        <f>VLOOKUP(F52,'DATA PERNYATAAN THP PENGUASAAN'!A112:B117,2)</f>
        <v>Murid mengamalkan sikap bekerjasama dengan masyarakat setempat  dalam kehidupan seharian</v>
      </c>
      <c r="H53" s="201"/>
      <c r="K53" s="14"/>
    </row>
    <row r="54" spans="2:11" ht="30" customHeight="1">
      <c r="B54" s="226"/>
      <c r="C54" s="202"/>
      <c r="D54" s="203"/>
      <c r="E54" s="204"/>
      <c r="F54" s="194"/>
      <c r="G54" s="145"/>
      <c r="H54" s="135"/>
      <c r="K54" s="14"/>
    </row>
    <row r="55" spans="2:11" ht="30" customHeight="1">
      <c r="B55" s="224">
        <v>13</v>
      </c>
      <c r="C55" s="196" t="str">
        <f>'DATA MAKLUMAT MURID'!Q10</f>
        <v>Mengamalkan Sikap Sederhana dalam Hidup Bermasyarakat</v>
      </c>
      <c r="D55" s="197"/>
      <c r="E55" s="198"/>
      <c r="F55" s="192">
        <f>VLOOKUP($I$7,'DATA MAKLUMAT MURID'!$A$11:$U$25,17)</f>
        <v>5</v>
      </c>
      <c r="G55" s="144"/>
      <c r="H55" s="102"/>
      <c r="K55" s="14"/>
    </row>
    <row r="56" spans="2:11" ht="35.25" customHeight="1">
      <c r="B56" s="225"/>
      <c r="C56" s="199"/>
      <c r="D56" s="200"/>
      <c r="E56" s="201"/>
      <c r="F56" s="193"/>
      <c r="G56" s="222" t="str">
        <f>VLOOKUP(F55,'DATA PERNYATAAN THP PENGUASAAN'!A121:B126,2)</f>
        <v>Murid mengamalkan sikap sederhana dalam hidup bermasyarakat dalam kehidupan seharian</v>
      </c>
      <c r="H56" s="223"/>
      <c r="K56" s="14"/>
    </row>
    <row r="57" spans="2:11" ht="30" customHeight="1">
      <c r="B57" s="226"/>
      <c r="C57" s="202"/>
      <c r="D57" s="203"/>
      <c r="E57" s="204"/>
      <c r="F57" s="194"/>
      <c r="G57" s="145"/>
      <c r="H57" s="135"/>
      <c r="K57" s="14"/>
    </row>
    <row r="58" spans="2:11" ht="30" customHeight="1">
      <c r="B58" s="224">
        <v>14</v>
      </c>
      <c r="C58" s="105"/>
      <c r="D58" s="106"/>
      <c r="E58" s="106"/>
      <c r="F58" s="192">
        <f>VLOOKUP($I$7,'DATA MAKLUMAT MURID'!$A$11:$U$25,18)</f>
        <v>5</v>
      </c>
      <c r="G58" s="144"/>
      <c r="H58" s="102"/>
      <c r="K58" s="14"/>
    </row>
    <row r="59" spans="2:11" ht="30" customHeight="1">
      <c r="B59" s="225"/>
      <c r="C59" s="205" t="str">
        <f>'DATA MAKLUMAT MURID'!R10</f>
        <v>Mengamalkan Toleransi dalam Masyarakat Setempat</v>
      </c>
      <c r="D59" s="206"/>
      <c r="E59" s="207"/>
      <c r="F59" s="193"/>
      <c r="G59" s="199" t="str">
        <f>VLOOKUP(F58,'DATA PERNYATAAN THP PENGUASAAN'!A130:B135,2)</f>
        <v>Murid mengamalkan sikap toleransi sesama dalam masyarakat setempat dalam kehidupan seharian</v>
      </c>
      <c r="H59" s="201"/>
      <c r="K59" s="14"/>
    </row>
    <row r="60" spans="2:11" ht="30" customHeight="1">
      <c r="B60" s="226"/>
      <c r="C60" s="107"/>
      <c r="D60" s="104"/>
      <c r="E60" s="104"/>
      <c r="F60" s="194"/>
      <c r="G60" s="145"/>
      <c r="H60" s="135"/>
      <c r="K60" s="14"/>
    </row>
    <row r="61" spans="2:11" ht="18">
      <c r="C61" s="97"/>
      <c r="D61" s="97"/>
      <c r="E61" s="97"/>
      <c r="F61" s="97"/>
      <c r="G61" s="137"/>
      <c r="H61" s="97"/>
      <c r="K61" s="14"/>
    </row>
    <row r="62" spans="2:11" ht="18">
      <c r="C62" s="97"/>
      <c r="D62" s="97"/>
      <c r="E62" s="97"/>
      <c r="F62" s="97"/>
      <c r="G62" s="137"/>
      <c r="H62" s="97"/>
      <c r="K62" s="14"/>
    </row>
    <row r="63" spans="2:11" ht="18">
      <c r="C63" s="96" t="s">
        <v>11</v>
      </c>
      <c r="D63" s="96"/>
      <c r="E63" s="96"/>
      <c r="F63" s="97"/>
      <c r="G63" s="137"/>
      <c r="H63" s="98" t="s">
        <v>13</v>
      </c>
      <c r="I63" s="98"/>
      <c r="J63" s="98"/>
      <c r="K63" s="98"/>
    </row>
    <row r="64" spans="2:11" ht="18">
      <c r="C64" s="195"/>
      <c r="D64" s="195"/>
      <c r="E64" s="195"/>
      <c r="F64" s="195"/>
      <c r="G64" s="137"/>
      <c r="H64" s="98"/>
      <c r="I64" s="98"/>
      <c r="J64" s="98"/>
      <c r="K64" s="98"/>
    </row>
    <row r="65" spans="3:11" ht="18">
      <c r="C65" s="191" t="s">
        <v>31</v>
      </c>
      <c r="D65" s="191"/>
      <c r="E65" s="191"/>
      <c r="F65" s="191"/>
      <c r="G65" s="137"/>
      <c r="H65" s="178" t="s">
        <v>32</v>
      </c>
      <c r="I65" s="178"/>
      <c r="J65" s="178"/>
      <c r="K65" s="178"/>
    </row>
    <row r="66" spans="3:11" ht="18">
      <c r="C66" s="221">
        <f>'DATA MAKLUMAT MURID'!D7</f>
        <v>0</v>
      </c>
      <c r="D66" s="221"/>
      <c r="E66" s="221"/>
      <c r="F66" s="97"/>
      <c r="G66" s="137"/>
      <c r="H66" s="97"/>
    </row>
    <row r="67" spans="3:11"/>
    <row r="68" spans="3:11"/>
    <row r="69" spans="3:11"/>
    <row r="70" spans="3:11"/>
    <row r="71" spans="3:11"/>
    <row r="72" spans="3:11"/>
    <row r="73" spans="3:11"/>
    <row r="74" spans="3:11"/>
    <row r="75" spans="3:11" ht="14.25" hidden="1" customHeight="1"/>
    <row r="76" spans="3:11" ht="14.25" hidden="1" customHeight="1"/>
    <row r="77" spans="3:11" ht="14.25" hidden="1" customHeight="1"/>
    <row r="78" spans="3:11" ht="14.25" hidden="1" customHeight="1"/>
    <row r="79" spans="3:11" ht="14.25" hidden="1" customHeight="1"/>
    <row r="80" spans="3:11" ht="14.25" hidden="1" customHeight="1"/>
    <row r="81" ht="14.25" hidden="1" customHeight="1"/>
    <row r="82" ht="14.25" hidden="1" customHeight="1"/>
    <row r="83" ht="14.25" hidden="1" customHeight="1"/>
    <row r="84" ht="14.25" hidden="1" customHeight="1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</sheetData>
  <mergeCells count="65">
    <mergeCell ref="B34:B36"/>
    <mergeCell ref="B55:B57"/>
    <mergeCell ref="B58:B60"/>
    <mergeCell ref="B37:B39"/>
    <mergeCell ref="B40:B42"/>
    <mergeCell ref="B43:B45"/>
    <mergeCell ref="B46:B48"/>
    <mergeCell ref="B49:B51"/>
    <mergeCell ref="B52:B54"/>
    <mergeCell ref="B19:B21"/>
    <mergeCell ref="B22:B24"/>
    <mergeCell ref="B25:B27"/>
    <mergeCell ref="B28:B30"/>
    <mergeCell ref="B31:B33"/>
    <mergeCell ref="C66:E66"/>
    <mergeCell ref="C25:E27"/>
    <mergeCell ref="G41:H41"/>
    <mergeCell ref="C28:E30"/>
    <mergeCell ref="C34:E36"/>
    <mergeCell ref="G35:H35"/>
    <mergeCell ref="G32:H32"/>
    <mergeCell ref="F37:F39"/>
    <mergeCell ref="C43:E45"/>
    <mergeCell ref="G56:H56"/>
    <mergeCell ref="G59:H59"/>
    <mergeCell ref="F58:F60"/>
    <mergeCell ref="G47:H47"/>
    <mergeCell ref="C37:E39"/>
    <mergeCell ref="G44:H44"/>
    <mergeCell ref="C31:E33"/>
    <mergeCell ref="C1:H1"/>
    <mergeCell ref="C2:H2"/>
    <mergeCell ref="C4:H4"/>
    <mergeCell ref="F22:F24"/>
    <mergeCell ref="F25:F27"/>
    <mergeCell ref="C18:E18"/>
    <mergeCell ref="G18:H18"/>
    <mergeCell ref="F19:F21"/>
    <mergeCell ref="C22:E24"/>
    <mergeCell ref="G26:H26"/>
    <mergeCell ref="F13:G13"/>
    <mergeCell ref="G20:H20"/>
    <mergeCell ref="C19:E21"/>
    <mergeCell ref="G23:H23"/>
    <mergeCell ref="F28:F30"/>
    <mergeCell ref="F43:F45"/>
    <mergeCell ref="F31:F33"/>
    <mergeCell ref="G29:H29"/>
    <mergeCell ref="F34:F36"/>
    <mergeCell ref="G38:H38"/>
    <mergeCell ref="F40:F42"/>
    <mergeCell ref="C40:E42"/>
    <mergeCell ref="G53:H53"/>
    <mergeCell ref="G50:H50"/>
    <mergeCell ref="F49:F51"/>
    <mergeCell ref="C52:E54"/>
    <mergeCell ref="C49:E51"/>
    <mergeCell ref="C46:E48"/>
    <mergeCell ref="C65:F65"/>
    <mergeCell ref="F52:F54"/>
    <mergeCell ref="C64:F64"/>
    <mergeCell ref="F46:F48"/>
    <mergeCell ref="F55:F57"/>
    <mergeCell ref="C55:E57"/>
    <mergeCell ref="C59:E59"/>
  </mergeCells>
  <phoneticPr fontId="6" type="noConversion"/>
  <pageMargins left="0.45" right="0.7" top="0.25" bottom="0.25" header="0.3" footer="0.3"/>
  <pageSetup paperSize="9" scale="45" orientation="portrait" horizontalDpi="4294967293" verticalDpi="4294967293" r:id="rId1"/>
  <colBreaks count="1" manualBreakCount="1">
    <brk id="10" max="8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C135"/>
  <sheetViews>
    <sheetView zoomScale="80" zoomScaleNormal="80" workbookViewId="0">
      <selection activeCell="C9" sqref="C9"/>
    </sheetView>
  </sheetViews>
  <sheetFormatPr defaultColWidth="9.125" defaultRowHeight="14.25"/>
  <cols>
    <col min="1" max="1" width="15" style="1" customWidth="1"/>
    <col min="2" max="2" width="65.875" style="1" customWidth="1"/>
    <col min="3" max="3" width="64.375" style="1" customWidth="1"/>
    <col min="4" max="4" width="15" style="1" customWidth="1"/>
    <col min="5" max="16384" width="9.125" style="1"/>
  </cols>
  <sheetData>
    <row r="1" spans="1:3">
      <c r="A1" s="1" t="s">
        <v>177</v>
      </c>
    </row>
    <row r="4" spans="1:3" ht="34.5" customHeight="1">
      <c r="B4" s="8" t="s">
        <v>77</v>
      </c>
    </row>
    <row r="5" spans="1:3" ht="37.5" customHeight="1">
      <c r="A5" s="91" t="s">
        <v>33</v>
      </c>
      <c r="B5" s="16" t="s">
        <v>12</v>
      </c>
    </row>
    <row r="6" spans="1:3" ht="30.75" customHeight="1">
      <c r="A6" s="88">
        <v>1</v>
      </c>
      <c r="B6" s="17" t="s">
        <v>65</v>
      </c>
      <c r="C6" s="3"/>
    </row>
    <row r="7" spans="1:3" ht="33.75" customHeight="1">
      <c r="A7" s="89">
        <v>2</v>
      </c>
      <c r="B7" s="18" t="s">
        <v>66</v>
      </c>
      <c r="C7" s="4"/>
    </row>
    <row r="8" spans="1:3" ht="51" customHeight="1">
      <c r="A8" s="89">
        <v>3</v>
      </c>
      <c r="B8" s="18" t="s">
        <v>67</v>
      </c>
      <c r="C8" s="2"/>
    </row>
    <row r="9" spans="1:3" ht="34.5" customHeight="1">
      <c r="A9" s="89">
        <v>4</v>
      </c>
      <c r="B9" s="19" t="s">
        <v>68</v>
      </c>
      <c r="C9" s="2"/>
    </row>
    <row r="10" spans="1:3" ht="51" customHeight="1">
      <c r="A10" s="89">
        <v>5</v>
      </c>
      <c r="B10" s="18" t="s">
        <v>69</v>
      </c>
      <c r="C10" s="2"/>
    </row>
    <row r="11" spans="1:3" ht="46.5" customHeight="1">
      <c r="A11" s="90">
        <v>6</v>
      </c>
      <c r="B11" s="20" t="s">
        <v>70</v>
      </c>
      <c r="C11" s="2"/>
    </row>
    <row r="12" spans="1:3" ht="20.100000000000001" customHeight="1"/>
    <row r="13" spans="1:3" ht="20.100000000000001" customHeight="1"/>
    <row r="14" spans="1:3" ht="29.25" customHeight="1">
      <c r="B14" s="21" t="s">
        <v>78</v>
      </c>
    </row>
    <row r="15" spans="1:3" ht="30.75" customHeight="1">
      <c r="A15" s="91" t="s">
        <v>33</v>
      </c>
      <c r="B15" s="22" t="s">
        <v>12</v>
      </c>
    </row>
    <row r="16" spans="1:3" ht="30" customHeight="1">
      <c r="A16" s="86">
        <v>1</v>
      </c>
      <c r="B16" s="23" t="s">
        <v>71</v>
      </c>
      <c r="C16" s="3"/>
    </row>
    <row r="17" spans="1:3" ht="30" customHeight="1">
      <c r="A17" s="86">
        <v>2</v>
      </c>
      <c r="B17" s="23" t="s">
        <v>72</v>
      </c>
      <c r="C17" s="4"/>
    </row>
    <row r="18" spans="1:3" ht="30" customHeight="1">
      <c r="A18" s="86">
        <v>3</v>
      </c>
      <c r="B18" s="23" t="s">
        <v>73</v>
      </c>
      <c r="C18" s="2"/>
    </row>
    <row r="19" spans="1:3" ht="30" customHeight="1">
      <c r="A19" s="86">
        <v>4</v>
      </c>
      <c r="B19" s="23" t="s">
        <v>74</v>
      </c>
      <c r="C19" s="2"/>
    </row>
    <row r="20" spans="1:3" ht="30" customHeight="1">
      <c r="A20" s="86">
        <v>5</v>
      </c>
      <c r="B20" s="23" t="s">
        <v>75</v>
      </c>
      <c r="C20" s="2"/>
    </row>
    <row r="21" spans="1:3" ht="30" customHeight="1">
      <c r="A21" s="87">
        <v>6</v>
      </c>
      <c r="B21" s="24" t="s">
        <v>76</v>
      </c>
      <c r="C21" s="2"/>
    </row>
    <row r="22" spans="1:3" ht="20.100000000000001" customHeight="1"/>
    <row r="23" spans="1:3" ht="20.100000000000001" customHeight="1"/>
    <row r="24" spans="1:3" ht="33" customHeight="1">
      <c r="B24" s="21" t="s">
        <v>79</v>
      </c>
    </row>
    <row r="25" spans="1:3" ht="29.25" customHeight="1">
      <c r="A25" s="92" t="s">
        <v>33</v>
      </c>
      <c r="B25" s="25" t="s">
        <v>12</v>
      </c>
    </row>
    <row r="26" spans="1:3" ht="30" customHeight="1">
      <c r="A26" s="84">
        <v>1</v>
      </c>
      <c r="B26" s="26" t="s">
        <v>80</v>
      </c>
      <c r="C26" s="3"/>
    </row>
    <row r="27" spans="1:3" ht="30" customHeight="1">
      <c r="A27" s="84">
        <v>2</v>
      </c>
      <c r="B27" s="26" t="s">
        <v>81</v>
      </c>
      <c r="C27" s="4"/>
    </row>
    <row r="28" spans="1:3" ht="30" customHeight="1">
      <c r="A28" s="84">
        <v>3</v>
      </c>
      <c r="B28" s="26" t="s">
        <v>82</v>
      </c>
      <c r="C28" s="2"/>
    </row>
    <row r="29" spans="1:3" ht="30" customHeight="1">
      <c r="A29" s="84">
        <v>4</v>
      </c>
      <c r="B29" s="26" t="s">
        <v>83</v>
      </c>
      <c r="C29" s="2"/>
    </row>
    <row r="30" spans="1:3" ht="30" customHeight="1">
      <c r="A30" s="84">
        <v>5</v>
      </c>
      <c r="B30" s="27" t="s">
        <v>121</v>
      </c>
      <c r="C30" s="2"/>
    </row>
    <row r="31" spans="1:3" ht="30" customHeight="1">
      <c r="A31" s="84">
        <v>6</v>
      </c>
      <c r="B31" s="227" t="s">
        <v>122</v>
      </c>
      <c r="C31" s="2"/>
    </row>
    <row r="32" spans="1:3">
      <c r="A32" s="85"/>
      <c r="B32" s="228"/>
    </row>
    <row r="33" spans="1:3" ht="20.100000000000001" customHeight="1"/>
    <row r="34" spans="1:3" ht="33" customHeight="1">
      <c r="B34" s="21" t="s">
        <v>84</v>
      </c>
    </row>
    <row r="35" spans="1:3" ht="27" customHeight="1">
      <c r="A35" s="92" t="s">
        <v>33</v>
      </c>
      <c r="B35" s="28" t="s">
        <v>12</v>
      </c>
    </row>
    <row r="36" spans="1:3" ht="32.25" customHeight="1">
      <c r="A36" s="82">
        <v>1</v>
      </c>
      <c r="B36" s="29" t="s">
        <v>85</v>
      </c>
      <c r="C36" s="3"/>
    </row>
    <row r="37" spans="1:3" ht="34.5" customHeight="1">
      <c r="A37" s="82">
        <v>2</v>
      </c>
      <c r="B37" s="29" t="s">
        <v>86</v>
      </c>
      <c r="C37" s="4"/>
    </row>
    <row r="38" spans="1:3" ht="50.25" customHeight="1">
      <c r="A38" s="82">
        <v>3</v>
      </c>
      <c r="B38" s="29" t="s">
        <v>123</v>
      </c>
      <c r="C38" s="2"/>
    </row>
    <row r="39" spans="1:3" ht="33.75" customHeight="1">
      <c r="A39" s="82">
        <v>4</v>
      </c>
      <c r="B39" s="29" t="s">
        <v>124</v>
      </c>
      <c r="C39" s="2"/>
    </row>
    <row r="40" spans="1:3" ht="37.5" customHeight="1">
      <c r="A40" s="82">
        <v>5</v>
      </c>
      <c r="B40" s="29" t="s">
        <v>87</v>
      </c>
      <c r="C40" s="2"/>
    </row>
    <row r="41" spans="1:3" ht="50.1" customHeight="1">
      <c r="A41" s="83">
        <v>6</v>
      </c>
      <c r="B41" s="30" t="s">
        <v>125</v>
      </c>
      <c r="C41" s="2"/>
    </row>
    <row r="42" spans="1:3" ht="20.100000000000001" customHeight="1"/>
    <row r="43" spans="1:3" ht="20.100000000000001" customHeight="1"/>
    <row r="44" spans="1:3" ht="30" customHeight="1">
      <c r="B44" s="21" t="s">
        <v>88</v>
      </c>
    </row>
    <row r="45" spans="1:3" ht="27" customHeight="1">
      <c r="A45" s="92" t="s">
        <v>33</v>
      </c>
      <c r="B45" s="31" t="s">
        <v>12</v>
      </c>
    </row>
    <row r="46" spans="1:3" ht="33" customHeight="1">
      <c r="A46" s="80">
        <v>1</v>
      </c>
      <c r="B46" s="32" t="s">
        <v>89</v>
      </c>
    </row>
    <row r="47" spans="1:3" ht="34.5" customHeight="1">
      <c r="A47" s="80">
        <v>2</v>
      </c>
      <c r="B47" s="32" t="s">
        <v>90</v>
      </c>
    </row>
    <row r="48" spans="1:3" ht="45" customHeight="1">
      <c r="A48" s="80">
        <v>3</v>
      </c>
      <c r="B48" s="32" t="s">
        <v>91</v>
      </c>
    </row>
    <row r="49" spans="1:2" ht="33" customHeight="1">
      <c r="A49" s="80">
        <v>4</v>
      </c>
      <c r="B49" s="32" t="s">
        <v>92</v>
      </c>
    </row>
    <row r="50" spans="1:2" ht="33" customHeight="1">
      <c r="A50" s="80">
        <v>5</v>
      </c>
      <c r="B50" s="32" t="s">
        <v>93</v>
      </c>
    </row>
    <row r="51" spans="1:2" ht="49.5" customHeight="1">
      <c r="A51" s="81">
        <v>6</v>
      </c>
      <c r="B51" s="33" t="s">
        <v>126</v>
      </c>
    </row>
    <row r="52" spans="1:2" ht="20.100000000000001" customHeight="1"/>
    <row r="53" spans="1:2" ht="20.100000000000001" customHeight="1"/>
    <row r="54" spans="1:2" ht="33" customHeight="1">
      <c r="B54" s="21" t="s">
        <v>94</v>
      </c>
    </row>
    <row r="55" spans="1:2" ht="27" customHeight="1">
      <c r="A55" s="92" t="s">
        <v>33</v>
      </c>
      <c r="B55" s="34" t="s">
        <v>12</v>
      </c>
    </row>
    <row r="56" spans="1:2" ht="30" customHeight="1">
      <c r="A56" s="78">
        <v>1</v>
      </c>
      <c r="B56" s="35" t="s">
        <v>95</v>
      </c>
    </row>
    <row r="57" spans="1:2" ht="30" customHeight="1">
      <c r="A57" s="78">
        <v>2</v>
      </c>
      <c r="B57" s="35" t="s">
        <v>96</v>
      </c>
    </row>
    <row r="58" spans="1:2" ht="47.25" customHeight="1">
      <c r="A58" s="78">
        <v>3</v>
      </c>
      <c r="B58" s="35" t="s">
        <v>127</v>
      </c>
    </row>
    <row r="59" spans="1:2" ht="30" customHeight="1">
      <c r="A59" s="78">
        <v>4</v>
      </c>
      <c r="B59" s="35" t="s">
        <v>128</v>
      </c>
    </row>
    <row r="60" spans="1:2" ht="30" customHeight="1">
      <c r="A60" s="78">
        <v>5</v>
      </c>
      <c r="B60" s="35" t="s">
        <v>97</v>
      </c>
    </row>
    <row r="61" spans="1:2" ht="46.5" customHeight="1">
      <c r="A61" s="79">
        <v>6</v>
      </c>
      <c r="B61" s="36" t="s">
        <v>129</v>
      </c>
    </row>
    <row r="62" spans="1:2" ht="20.100000000000001" customHeight="1"/>
    <row r="63" spans="1:2" ht="20.100000000000001" customHeight="1"/>
    <row r="64" spans="1:2" ht="20.100000000000001" customHeight="1">
      <c r="B64" s="21" t="s">
        <v>98</v>
      </c>
    </row>
    <row r="65" spans="1:2" ht="27" customHeight="1">
      <c r="A65" s="92" t="s">
        <v>33</v>
      </c>
      <c r="B65" s="37" t="s">
        <v>12</v>
      </c>
    </row>
    <row r="66" spans="1:2" ht="25.5" customHeight="1">
      <c r="A66" s="76">
        <v>1</v>
      </c>
      <c r="B66" s="38" t="s">
        <v>99</v>
      </c>
    </row>
    <row r="67" spans="1:2" ht="33.75" customHeight="1">
      <c r="A67" s="76">
        <v>2</v>
      </c>
      <c r="B67" s="38" t="s">
        <v>100</v>
      </c>
    </row>
    <row r="68" spans="1:2" ht="36.75" customHeight="1">
      <c r="A68" s="76">
        <v>3</v>
      </c>
      <c r="B68" s="38" t="s">
        <v>133</v>
      </c>
    </row>
    <row r="69" spans="1:2" ht="29.25" customHeight="1">
      <c r="A69" s="76">
        <v>4</v>
      </c>
      <c r="B69" s="38" t="s">
        <v>130</v>
      </c>
    </row>
    <row r="70" spans="1:2" ht="33.75" customHeight="1">
      <c r="A70" s="76">
        <v>5</v>
      </c>
      <c r="B70" s="38" t="s">
        <v>131</v>
      </c>
    </row>
    <row r="71" spans="1:2" ht="33" customHeight="1">
      <c r="A71" s="77">
        <v>6</v>
      </c>
      <c r="B71" s="39" t="s">
        <v>132</v>
      </c>
    </row>
    <row r="72" spans="1:2" ht="20.100000000000001" customHeight="1"/>
    <row r="73" spans="1:2" ht="20.100000000000001" customHeight="1"/>
    <row r="74" spans="1:2" ht="33" customHeight="1">
      <c r="B74" s="21" t="s">
        <v>101</v>
      </c>
    </row>
    <row r="75" spans="1:2" ht="27.75" customHeight="1">
      <c r="A75" s="92" t="s">
        <v>33</v>
      </c>
      <c r="B75" s="40" t="s">
        <v>12</v>
      </c>
    </row>
    <row r="76" spans="1:2" ht="35.1" customHeight="1">
      <c r="A76" s="74">
        <v>1</v>
      </c>
      <c r="B76" s="41" t="s">
        <v>102</v>
      </c>
    </row>
    <row r="77" spans="1:2" ht="35.1" customHeight="1">
      <c r="A77" s="74">
        <v>2</v>
      </c>
      <c r="B77" s="41" t="s">
        <v>103</v>
      </c>
    </row>
    <row r="78" spans="1:2" ht="35.1" customHeight="1">
      <c r="A78" s="74">
        <v>3</v>
      </c>
      <c r="B78" s="41" t="s">
        <v>104</v>
      </c>
    </row>
    <row r="79" spans="1:2" ht="35.1" customHeight="1">
      <c r="A79" s="74">
        <v>4</v>
      </c>
      <c r="B79" s="41" t="s">
        <v>134</v>
      </c>
    </row>
    <row r="80" spans="1:2" ht="35.1" customHeight="1">
      <c r="A80" s="74">
        <v>5</v>
      </c>
      <c r="B80" s="41" t="s">
        <v>135</v>
      </c>
    </row>
    <row r="81" spans="1:2" ht="38.25" customHeight="1">
      <c r="A81" s="75">
        <v>6</v>
      </c>
      <c r="B81" s="42" t="s">
        <v>136</v>
      </c>
    </row>
    <row r="82" spans="1:2" ht="20.100000000000001" customHeight="1"/>
    <row r="83" spans="1:2" ht="30">
      <c r="B83" s="21" t="s">
        <v>119</v>
      </c>
    </row>
    <row r="84" spans="1:2" ht="27" customHeight="1">
      <c r="A84" s="92" t="s">
        <v>33</v>
      </c>
      <c r="B84" s="43" t="s">
        <v>12</v>
      </c>
    </row>
    <row r="85" spans="1:2" ht="35.1" customHeight="1">
      <c r="A85" s="72">
        <v>1</v>
      </c>
      <c r="B85" s="44" t="s">
        <v>120</v>
      </c>
    </row>
    <row r="86" spans="1:2" ht="35.1" customHeight="1">
      <c r="A86" s="72">
        <v>2</v>
      </c>
      <c r="B86" s="44" t="s">
        <v>137</v>
      </c>
    </row>
    <row r="87" spans="1:2" ht="47.25" customHeight="1">
      <c r="A87" s="72">
        <v>3</v>
      </c>
      <c r="B87" s="44" t="s">
        <v>138</v>
      </c>
    </row>
    <row r="88" spans="1:2" ht="38.25" customHeight="1">
      <c r="A88" s="72">
        <v>4</v>
      </c>
      <c r="B88" s="44" t="s">
        <v>140</v>
      </c>
    </row>
    <row r="89" spans="1:2" ht="47.25" customHeight="1">
      <c r="A89" s="72">
        <v>5</v>
      </c>
      <c r="B89" s="44" t="s">
        <v>139</v>
      </c>
    </row>
    <row r="90" spans="1:2" ht="53.25" customHeight="1">
      <c r="A90" s="73">
        <v>6</v>
      </c>
      <c r="B90" s="45" t="s">
        <v>141</v>
      </c>
    </row>
    <row r="91" spans="1:2" ht="20.100000000000001" customHeight="1"/>
    <row r="92" spans="1:2" ht="30">
      <c r="B92" s="21" t="s">
        <v>142</v>
      </c>
    </row>
    <row r="93" spans="1:2" ht="27.75" customHeight="1">
      <c r="A93" s="92" t="s">
        <v>33</v>
      </c>
      <c r="B93" s="46" t="s">
        <v>12</v>
      </c>
    </row>
    <row r="94" spans="1:2" ht="19.5" customHeight="1">
      <c r="A94" s="70">
        <v>1</v>
      </c>
      <c r="B94" s="47" t="s">
        <v>143</v>
      </c>
    </row>
    <row r="95" spans="1:2" ht="36.75" customHeight="1">
      <c r="A95" s="70">
        <v>2</v>
      </c>
      <c r="B95" s="47" t="s">
        <v>144</v>
      </c>
    </row>
    <row r="96" spans="1:2" ht="35.1" customHeight="1">
      <c r="A96" s="70">
        <v>3</v>
      </c>
      <c r="B96" s="47" t="s">
        <v>145</v>
      </c>
    </row>
    <row r="97" spans="1:2" ht="35.1" customHeight="1">
      <c r="A97" s="70">
        <v>4</v>
      </c>
      <c r="B97" s="47" t="s">
        <v>148</v>
      </c>
    </row>
    <row r="98" spans="1:2" ht="35.1" customHeight="1">
      <c r="A98" s="70">
        <v>5</v>
      </c>
      <c r="B98" s="47" t="s">
        <v>146</v>
      </c>
    </row>
    <row r="99" spans="1:2" ht="35.1" customHeight="1">
      <c r="A99" s="71">
        <v>6</v>
      </c>
      <c r="B99" s="48" t="s">
        <v>147</v>
      </c>
    </row>
    <row r="100" spans="1:2" ht="20.100000000000001" customHeight="1"/>
    <row r="101" spans="1:2" ht="30" customHeight="1">
      <c r="B101" s="21" t="s">
        <v>149</v>
      </c>
    </row>
    <row r="102" spans="1:2" ht="27" customHeight="1">
      <c r="A102" s="92" t="s">
        <v>33</v>
      </c>
      <c r="B102" s="49" t="s">
        <v>12</v>
      </c>
    </row>
    <row r="103" spans="1:2" ht="30" customHeight="1">
      <c r="A103" s="68">
        <v>1</v>
      </c>
      <c r="B103" s="50" t="s">
        <v>150</v>
      </c>
    </row>
    <row r="104" spans="1:2" ht="32.25" customHeight="1">
      <c r="A104" s="68">
        <v>2</v>
      </c>
      <c r="B104" s="50" t="s">
        <v>151</v>
      </c>
    </row>
    <row r="105" spans="1:2" ht="35.1" customHeight="1">
      <c r="A105" s="68">
        <v>3</v>
      </c>
      <c r="B105" s="50" t="s">
        <v>152</v>
      </c>
    </row>
    <row r="106" spans="1:2" ht="35.1" customHeight="1">
      <c r="A106" s="68">
        <v>4</v>
      </c>
      <c r="B106" s="50" t="s">
        <v>153</v>
      </c>
    </row>
    <row r="107" spans="1:2" ht="31.5" customHeight="1">
      <c r="A107" s="68">
        <v>5</v>
      </c>
      <c r="B107" s="51" t="s">
        <v>154</v>
      </c>
    </row>
    <row r="108" spans="1:2" ht="37.5" customHeight="1">
      <c r="A108" s="69">
        <v>6</v>
      </c>
      <c r="B108" s="52" t="s">
        <v>155</v>
      </c>
    </row>
    <row r="109" spans="1:2" ht="20.100000000000001" customHeight="1">
      <c r="B109" s="13"/>
    </row>
    <row r="110" spans="1:2" ht="30" customHeight="1">
      <c r="B110" s="21" t="s">
        <v>156</v>
      </c>
    </row>
    <row r="111" spans="1:2" ht="29.25" customHeight="1">
      <c r="A111" s="92" t="s">
        <v>33</v>
      </c>
      <c r="B111" s="53" t="s">
        <v>12</v>
      </c>
    </row>
    <row r="112" spans="1:2" ht="29.25" customHeight="1">
      <c r="A112" s="66">
        <v>1</v>
      </c>
      <c r="B112" s="128" t="s">
        <v>157</v>
      </c>
    </row>
    <row r="113" spans="1:2" ht="33.75" customHeight="1">
      <c r="A113" s="66">
        <v>2</v>
      </c>
      <c r="B113" s="128" t="s">
        <v>158</v>
      </c>
    </row>
    <row r="114" spans="1:2" ht="30">
      <c r="A114" s="66">
        <v>3</v>
      </c>
      <c r="B114" s="54" t="s">
        <v>159</v>
      </c>
    </row>
    <row r="115" spans="1:2" ht="36" customHeight="1">
      <c r="A115" s="66">
        <v>4</v>
      </c>
      <c r="B115" s="54" t="s">
        <v>160</v>
      </c>
    </row>
    <row r="116" spans="1:2" ht="30">
      <c r="A116" s="66">
        <v>5</v>
      </c>
      <c r="B116" s="54" t="s">
        <v>161</v>
      </c>
    </row>
    <row r="117" spans="1:2" ht="30">
      <c r="A117" s="67">
        <v>6</v>
      </c>
      <c r="B117" s="55" t="s">
        <v>162</v>
      </c>
    </row>
    <row r="118" spans="1:2" ht="20.100000000000001" customHeight="1"/>
    <row r="119" spans="1:2" ht="31.5" customHeight="1">
      <c r="B119" s="21" t="s">
        <v>163</v>
      </c>
    </row>
    <row r="120" spans="1:2" ht="29.25" customHeight="1">
      <c r="A120" s="92" t="s">
        <v>33</v>
      </c>
      <c r="B120" s="56" t="s">
        <v>12</v>
      </c>
    </row>
    <row r="121" spans="1:2" ht="33" customHeight="1">
      <c r="A121" s="62">
        <v>1</v>
      </c>
      <c r="B121" s="129" t="s">
        <v>164</v>
      </c>
    </row>
    <row r="122" spans="1:2" ht="30">
      <c r="A122" s="62">
        <v>2</v>
      </c>
      <c r="B122" s="57" t="s">
        <v>165</v>
      </c>
    </row>
    <row r="123" spans="1:2" ht="30">
      <c r="A123" s="62">
        <v>3</v>
      </c>
      <c r="B123" s="57" t="s">
        <v>166</v>
      </c>
    </row>
    <row r="124" spans="1:2" ht="30">
      <c r="A124" s="62">
        <v>4</v>
      </c>
      <c r="B124" s="57" t="s">
        <v>167</v>
      </c>
    </row>
    <row r="125" spans="1:2" ht="33.75" customHeight="1">
      <c r="A125" s="62">
        <v>5</v>
      </c>
      <c r="B125" s="57" t="s">
        <v>168</v>
      </c>
    </row>
    <row r="126" spans="1:2" ht="30">
      <c r="A126" s="63">
        <v>6</v>
      </c>
      <c r="B126" s="58" t="s">
        <v>169</v>
      </c>
    </row>
    <row r="127" spans="1:2" ht="20.100000000000001" customHeight="1"/>
    <row r="128" spans="1:2" ht="33.75" customHeight="1">
      <c r="B128" s="21" t="s">
        <v>170</v>
      </c>
    </row>
    <row r="129" spans="1:2" ht="30" customHeight="1">
      <c r="A129" s="92" t="s">
        <v>33</v>
      </c>
      <c r="B129" s="59" t="s">
        <v>12</v>
      </c>
    </row>
    <row r="130" spans="1:2" ht="30.75" customHeight="1">
      <c r="A130" s="64">
        <v>1</v>
      </c>
      <c r="B130" s="130" t="s">
        <v>171</v>
      </c>
    </row>
    <row r="131" spans="1:2" ht="20.100000000000001" customHeight="1">
      <c r="A131" s="64">
        <v>2</v>
      </c>
      <c r="B131" s="60" t="s">
        <v>172</v>
      </c>
    </row>
    <row r="132" spans="1:2" ht="31.5" customHeight="1">
      <c r="A132" s="64">
        <v>3</v>
      </c>
      <c r="B132" s="130" t="s">
        <v>173</v>
      </c>
    </row>
    <row r="133" spans="1:2" ht="30">
      <c r="A133" s="64">
        <v>4</v>
      </c>
      <c r="B133" s="60" t="s">
        <v>174</v>
      </c>
    </row>
    <row r="134" spans="1:2" ht="30">
      <c r="A134" s="64">
        <v>5</v>
      </c>
      <c r="B134" s="60" t="s">
        <v>175</v>
      </c>
    </row>
    <row r="135" spans="1:2" ht="30">
      <c r="A135" s="65">
        <v>6</v>
      </c>
      <c r="B135" s="61" t="s">
        <v>176</v>
      </c>
    </row>
  </sheetData>
  <sheetProtection password="CC63" sheet="1"/>
  <mergeCells count="1">
    <mergeCell ref="B31:B32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Y156"/>
  <sheetViews>
    <sheetView showRowColHeaders="0" topLeftCell="A40" zoomScaleNormal="100" zoomScaleSheetLayoutView="100" workbookViewId="0">
      <selection activeCell="S63" sqref="S63"/>
    </sheetView>
  </sheetViews>
  <sheetFormatPr defaultRowHeight="13.5"/>
  <cols>
    <col min="1" max="1" width="2.25" customWidth="1"/>
    <col min="2" max="2" width="11.25" customWidth="1"/>
    <col min="3" max="3" width="3.25" customWidth="1"/>
    <col min="4" max="5" width="3.125" customWidth="1"/>
    <col min="6" max="6" width="3" customWidth="1"/>
    <col min="7" max="7" width="3.375" customWidth="1"/>
    <col min="8" max="8" width="4" customWidth="1"/>
    <col min="9" max="9" width="3.875" customWidth="1"/>
    <col min="10" max="10" width="3.75" customWidth="1"/>
    <col min="11" max="11" width="11.625" customWidth="1"/>
    <col min="12" max="14" width="3.875" customWidth="1"/>
    <col min="15" max="15" width="3.75" customWidth="1"/>
    <col min="16" max="16" width="4" customWidth="1"/>
    <col min="17" max="17" width="4.125" customWidth="1"/>
    <col min="18" max="18" width="4.625" customWidth="1"/>
    <col min="19" max="19" width="11.625" customWidth="1"/>
    <col min="20" max="20" width="4.625" customWidth="1"/>
    <col min="21" max="21" width="5.125" customWidth="1"/>
    <col min="22" max="22" width="4.125" customWidth="1"/>
    <col min="23" max="23" width="4.25" customWidth="1"/>
    <col min="24" max="24" width="5.625" customWidth="1"/>
    <col min="25" max="25" width="5.125" customWidth="1"/>
  </cols>
  <sheetData>
    <row r="2" spans="2:25" ht="18.75">
      <c r="B2" s="115" t="s">
        <v>58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4" spans="2:25">
      <c r="B4" s="110" t="s">
        <v>43</v>
      </c>
      <c r="C4" s="111"/>
      <c r="D4" s="110"/>
      <c r="E4" s="110"/>
      <c r="F4" s="110"/>
      <c r="G4" s="112" t="s">
        <v>16</v>
      </c>
      <c r="H4" s="111">
        <f>SUM(C6:H6)</f>
        <v>4</v>
      </c>
    </row>
    <row r="5" spans="2:25" ht="30.75" customHeight="1">
      <c r="B5" s="113" t="s">
        <v>42</v>
      </c>
      <c r="C5" s="114" t="s">
        <v>35</v>
      </c>
      <c r="D5" s="114" t="s">
        <v>36</v>
      </c>
      <c r="E5" s="114" t="s">
        <v>37</v>
      </c>
      <c r="F5" s="114" t="s">
        <v>38</v>
      </c>
      <c r="G5" s="114" t="s">
        <v>39</v>
      </c>
      <c r="H5" s="114" t="s">
        <v>40</v>
      </c>
      <c r="K5" t="s">
        <v>44</v>
      </c>
      <c r="L5" s="10"/>
      <c r="P5" s="12" t="s">
        <v>16</v>
      </c>
      <c r="Q5" s="10">
        <f>SUM(L7:Q7)</f>
        <v>4</v>
      </c>
      <c r="S5" t="s">
        <v>45</v>
      </c>
      <c r="T5" s="10"/>
      <c r="X5" s="12" t="s">
        <v>16</v>
      </c>
      <c r="Y5" s="10">
        <f>SUM(T7:Y7)</f>
        <v>4</v>
      </c>
    </row>
    <row r="6" spans="2:25" ht="36" customHeight="1">
      <c r="B6" s="114" t="s">
        <v>15</v>
      </c>
      <c r="C6" s="114">
        <f>COUNTIF('DATA MAKLUMAT MURID'!E11:E25,1)</f>
        <v>1</v>
      </c>
      <c r="D6" s="114">
        <f>COUNTIF('DATA MAKLUMAT MURID'!E11:E25,2)</f>
        <v>0</v>
      </c>
      <c r="E6" s="114">
        <f>COUNTIF('DATA MAKLUMAT MURID'!E11:E25,3)</f>
        <v>0</v>
      </c>
      <c r="F6" s="114">
        <f>COUNTIF('DATA MAKLUMAT MURID'!E11:E25,4)</f>
        <v>0</v>
      </c>
      <c r="G6" s="114">
        <f>COUNTIF('DATA MAKLUMAT MURID'!E11:E25,5)</f>
        <v>3</v>
      </c>
      <c r="H6" s="114">
        <f>COUNTIF('DATA MAKLUMAT MURID'!E11:E25,6)</f>
        <v>0</v>
      </c>
      <c r="K6" s="109" t="s">
        <v>42</v>
      </c>
      <c r="L6" s="11" t="s">
        <v>35</v>
      </c>
      <c r="M6" s="11" t="s">
        <v>36</v>
      </c>
      <c r="N6" s="11" t="s">
        <v>37</v>
      </c>
      <c r="O6" s="11" t="s">
        <v>38</v>
      </c>
      <c r="P6" s="11" t="s">
        <v>39</v>
      </c>
      <c r="Q6" s="11" t="s">
        <v>40</v>
      </c>
      <c r="S6" s="109" t="s">
        <v>42</v>
      </c>
      <c r="T6" s="11" t="s">
        <v>35</v>
      </c>
      <c r="U6" s="11" t="s">
        <v>36</v>
      </c>
      <c r="V6" s="11" t="s">
        <v>37</v>
      </c>
      <c r="W6" s="11" t="s">
        <v>38</v>
      </c>
      <c r="X6" s="11" t="s">
        <v>39</v>
      </c>
      <c r="Y6" s="11" t="s">
        <v>40</v>
      </c>
    </row>
    <row r="7" spans="2:25">
      <c r="K7" s="11" t="s">
        <v>15</v>
      </c>
      <c r="L7" s="11">
        <f>COUNTIF('DATA MAKLUMAT MURID'!F11:F25,1)</f>
        <v>0</v>
      </c>
      <c r="M7" s="11">
        <f>COUNTIF('DATA MAKLUMAT MURID'!F11:F25,2)</f>
        <v>1</v>
      </c>
      <c r="N7" s="11">
        <f>COUNTIF('DATA MAKLUMAT MURID'!F11:F25,3)</f>
        <v>0</v>
      </c>
      <c r="O7" s="11">
        <f>COUNTIF('DATA MAKLUMAT MURID'!F11:F25,4)</f>
        <v>0</v>
      </c>
      <c r="P7" s="11">
        <f>COUNTIF('DATA MAKLUMAT MURID'!F11:F25,5)</f>
        <v>3</v>
      </c>
      <c r="Q7" s="11">
        <f>COUNTIF('DATA MAKLUMAT MURID'!F11:F25,6)</f>
        <v>0</v>
      </c>
      <c r="S7" s="11" t="s">
        <v>15</v>
      </c>
      <c r="T7" s="11">
        <f>COUNTIF('DATA MAKLUMAT MURID'!G11:G25,1)</f>
        <v>0</v>
      </c>
      <c r="U7" s="11">
        <f>COUNTIF('DATA MAKLUMAT MURID'!G11:G25,2)</f>
        <v>0</v>
      </c>
      <c r="V7" s="11">
        <f>COUNTIF('DATA MAKLUMAT MURID'!G11:G25,3)</f>
        <v>0</v>
      </c>
      <c r="W7" s="11">
        <f>COUNTIF('DATA MAKLUMAT MURID'!G11:G25,4)</f>
        <v>0</v>
      </c>
      <c r="X7" s="11">
        <f>COUNTIF('DATA MAKLUMAT MURID'!G11:G25,5)</f>
        <v>4</v>
      </c>
      <c r="Y7" s="11">
        <f>COUNTIF('DATA MAKLUMAT MURID'!G11:G25,6)</f>
        <v>0</v>
      </c>
    </row>
    <row r="14" spans="2:25" ht="30" customHeight="1"/>
    <row r="15" spans="2:25">
      <c r="B15" t="s">
        <v>46</v>
      </c>
      <c r="C15" s="10"/>
      <c r="G15" s="12" t="s">
        <v>16</v>
      </c>
      <c r="H15" s="10">
        <f>SUM(C17:H17)</f>
        <v>4</v>
      </c>
      <c r="K15" t="s">
        <v>47</v>
      </c>
      <c r="L15" s="10"/>
      <c r="P15" s="12" t="s">
        <v>16</v>
      </c>
      <c r="Q15" s="10">
        <f>SUM(L17:Q17)</f>
        <v>4</v>
      </c>
      <c r="S15" t="s">
        <v>48</v>
      </c>
      <c r="T15" s="10"/>
      <c r="X15" s="12" t="s">
        <v>16</v>
      </c>
      <c r="Y15" s="10">
        <f>SUM(T17:Y17)</f>
        <v>4</v>
      </c>
    </row>
    <row r="16" spans="2:25" ht="27">
      <c r="B16" s="109" t="s">
        <v>42</v>
      </c>
      <c r="C16" s="11" t="s">
        <v>35</v>
      </c>
      <c r="D16" s="11" t="s">
        <v>36</v>
      </c>
      <c r="E16" s="11" t="s">
        <v>37</v>
      </c>
      <c r="F16" s="11" t="s">
        <v>38</v>
      </c>
      <c r="G16" s="11" t="s">
        <v>39</v>
      </c>
      <c r="H16" s="11" t="s">
        <v>40</v>
      </c>
      <c r="K16" s="109" t="s">
        <v>42</v>
      </c>
      <c r="L16" s="11" t="s">
        <v>35</v>
      </c>
      <c r="M16" s="11" t="s">
        <v>36</v>
      </c>
      <c r="N16" s="11" t="s">
        <v>37</v>
      </c>
      <c r="O16" s="11" t="s">
        <v>38</v>
      </c>
      <c r="P16" s="11" t="s">
        <v>39</v>
      </c>
      <c r="Q16" s="11" t="s">
        <v>40</v>
      </c>
      <c r="S16" s="109" t="s">
        <v>42</v>
      </c>
      <c r="T16" s="11" t="s">
        <v>35</v>
      </c>
      <c r="U16" s="11" t="s">
        <v>36</v>
      </c>
      <c r="V16" s="11" t="s">
        <v>37</v>
      </c>
      <c r="W16" s="11" t="s">
        <v>38</v>
      </c>
      <c r="X16" s="11" t="s">
        <v>39</v>
      </c>
      <c r="Y16" s="11" t="s">
        <v>40</v>
      </c>
    </row>
    <row r="17" spans="2:25">
      <c r="B17" s="11" t="s">
        <v>15</v>
      </c>
      <c r="C17" s="11">
        <f>COUNTIF('DATA MAKLUMAT MURID'!H11:H25,1)</f>
        <v>0</v>
      </c>
      <c r="D17" s="11">
        <f>COUNTIF('DATA MAKLUMAT MURID'!H11:H25,2)</f>
        <v>0</v>
      </c>
      <c r="E17" s="11">
        <f>COUNTIF('DATA MAKLUMAT MURID'!H11:H25,3)</f>
        <v>0</v>
      </c>
      <c r="F17" s="11">
        <f>COUNTIF('DATA MAKLUMAT MURID'!H11:H25,4)</f>
        <v>1</v>
      </c>
      <c r="G17" s="11">
        <f>COUNTIF('DATA MAKLUMAT MURID'!H11:H25,5)</f>
        <v>3</v>
      </c>
      <c r="H17" s="11">
        <f>COUNTIF('DATA MAKLUMAT MURID'!H11:H25,6)</f>
        <v>0</v>
      </c>
      <c r="K17" s="11" t="s">
        <v>15</v>
      </c>
      <c r="L17" s="11">
        <f>COUNTIF('DATA MAKLUMAT MURID'!I11:I25,1)</f>
        <v>0</v>
      </c>
      <c r="M17" s="11">
        <f>COUNTIF('DATA MAKLUMAT MURID'!I11:I25,2)</f>
        <v>0</v>
      </c>
      <c r="N17" s="11">
        <f>COUNTIF('DATA MAKLUMAT MURID'!I11:I25,3)</f>
        <v>0</v>
      </c>
      <c r="O17" s="11">
        <f>COUNTIF('DATA MAKLUMAT MURID'!I11:I25,4)</f>
        <v>0</v>
      </c>
      <c r="P17" s="11">
        <f>COUNTIF('DATA MAKLUMAT MURID'!I11:I25,5)</f>
        <v>4</v>
      </c>
      <c r="Q17" s="11">
        <f>COUNTIF('DATA MAKLUMAT MURID'!I11:I25,6)</f>
        <v>0</v>
      </c>
      <c r="S17" s="11" t="s">
        <v>15</v>
      </c>
      <c r="T17" s="11">
        <f>COUNTIF('DATA MAKLUMAT MURID'!J11:J25,1)</f>
        <v>0</v>
      </c>
      <c r="U17" s="11">
        <f>COUNTIF('DATA MAKLUMAT MURID'!J11:J25,2)</f>
        <v>0</v>
      </c>
      <c r="V17" s="11">
        <f>COUNTIF('DATA MAKLUMAT MURID'!J11:J25,3)</f>
        <v>0</v>
      </c>
      <c r="W17" s="11">
        <f>COUNTIF('DATA MAKLUMAT MURID'!J11:J25,4)</f>
        <v>0</v>
      </c>
      <c r="X17" s="11">
        <f>COUNTIF('DATA MAKLUMAT MURID'!J11:J25,5)</f>
        <v>3</v>
      </c>
      <c r="Y17" s="11">
        <f>COUNTIF('DATA MAKLUMAT MURID'!J11:J25,6)</f>
        <v>1</v>
      </c>
    </row>
    <row r="18" spans="2:25">
      <c r="B18" s="108"/>
      <c r="C18" s="108"/>
      <c r="D18" s="108"/>
      <c r="E18" s="108"/>
      <c r="F18" s="108"/>
      <c r="G18" s="108"/>
      <c r="H18" s="108"/>
    </row>
    <row r="19" spans="2:25">
      <c r="B19" s="108"/>
      <c r="C19" s="108"/>
      <c r="D19" s="108"/>
      <c r="E19" s="108"/>
      <c r="F19" s="108"/>
      <c r="G19" s="108"/>
      <c r="H19" s="108"/>
    </row>
    <row r="20" spans="2:25">
      <c r="B20" s="108"/>
      <c r="C20" s="108"/>
      <c r="D20" s="108"/>
      <c r="E20" s="108"/>
      <c r="F20" s="108"/>
      <c r="G20" s="108"/>
      <c r="H20" s="108"/>
    </row>
    <row r="21" spans="2:25">
      <c r="B21" s="108"/>
      <c r="C21" s="108"/>
      <c r="D21" s="108"/>
      <c r="E21" s="108"/>
      <c r="F21" s="108"/>
      <c r="G21" s="108"/>
      <c r="H21" s="108"/>
    </row>
    <row r="22" spans="2:25">
      <c r="B22" s="108"/>
      <c r="C22" s="108"/>
      <c r="D22" s="108"/>
      <c r="E22" s="108"/>
      <c r="F22" s="108"/>
      <c r="G22" s="108"/>
      <c r="H22" s="108"/>
    </row>
    <row r="23" spans="2:25">
      <c r="B23" s="108"/>
      <c r="C23" s="108"/>
      <c r="D23" s="108"/>
      <c r="E23" s="108"/>
      <c r="F23" s="108"/>
      <c r="G23" s="108"/>
      <c r="H23" s="108"/>
    </row>
    <row r="24" spans="2:25">
      <c r="C24" s="93"/>
      <c r="D24" s="93"/>
      <c r="E24" s="93"/>
      <c r="F24" s="93"/>
      <c r="G24" s="93"/>
      <c r="H24" s="93"/>
    </row>
    <row r="28" spans="2:25">
      <c r="B28" s="108"/>
      <c r="C28" s="108"/>
      <c r="D28" s="108"/>
      <c r="E28" s="108"/>
      <c r="F28" s="108"/>
      <c r="G28" s="108"/>
      <c r="H28" s="108"/>
    </row>
    <row r="29" spans="2:25">
      <c r="B29" s="108"/>
      <c r="C29" s="108"/>
      <c r="D29" s="108"/>
      <c r="E29" s="108"/>
      <c r="F29" s="108"/>
      <c r="G29" s="108"/>
      <c r="H29" s="108"/>
    </row>
    <row r="30" spans="2:25">
      <c r="B30" s="108"/>
      <c r="C30" s="108"/>
      <c r="D30" s="108"/>
      <c r="E30" s="108"/>
      <c r="F30" s="108"/>
      <c r="G30" s="108"/>
      <c r="H30" s="108"/>
    </row>
    <row r="31" spans="2:25">
      <c r="B31" t="s">
        <v>49</v>
      </c>
      <c r="C31" s="10"/>
      <c r="G31" s="12" t="s">
        <v>16</v>
      </c>
      <c r="H31" s="10">
        <f>SUM(C33:H33)</f>
        <v>4</v>
      </c>
      <c r="K31" t="s">
        <v>50</v>
      </c>
      <c r="L31" s="10"/>
      <c r="P31" s="12" t="s">
        <v>16</v>
      </c>
      <c r="Q31" s="10">
        <f>SUM(L33:Q33)</f>
        <v>4</v>
      </c>
      <c r="S31" t="s">
        <v>51</v>
      </c>
      <c r="T31" s="10"/>
      <c r="X31" s="12" t="s">
        <v>16</v>
      </c>
      <c r="Y31" s="10">
        <f>SUM(T33:Y33)</f>
        <v>4</v>
      </c>
    </row>
    <row r="32" spans="2:25" ht="27">
      <c r="B32" s="109" t="s">
        <v>42</v>
      </c>
      <c r="C32" s="11" t="s">
        <v>35</v>
      </c>
      <c r="D32" s="11" t="s">
        <v>36</v>
      </c>
      <c r="E32" s="11" t="s">
        <v>37</v>
      </c>
      <c r="F32" s="11" t="s">
        <v>38</v>
      </c>
      <c r="G32" s="11" t="s">
        <v>39</v>
      </c>
      <c r="H32" s="11" t="s">
        <v>40</v>
      </c>
      <c r="K32" s="109" t="s">
        <v>42</v>
      </c>
      <c r="L32" s="11" t="s">
        <v>35</v>
      </c>
      <c r="M32" s="11" t="s">
        <v>36</v>
      </c>
      <c r="N32" s="11" t="s">
        <v>37</v>
      </c>
      <c r="O32" s="11" t="s">
        <v>38</v>
      </c>
      <c r="P32" s="11" t="s">
        <v>39</v>
      </c>
      <c r="Q32" s="11" t="s">
        <v>40</v>
      </c>
      <c r="S32" s="109" t="s">
        <v>42</v>
      </c>
      <c r="T32" s="11" t="s">
        <v>35</v>
      </c>
      <c r="U32" s="11" t="s">
        <v>36</v>
      </c>
      <c r="V32" s="11" t="s">
        <v>37</v>
      </c>
      <c r="W32" s="11" t="s">
        <v>38</v>
      </c>
      <c r="X32" s="11" t="s">
        <v>39</v>
      </c>
      <c r="Y32" s="11" t="s">
        <v>40</v>
      </c>
    </row>
    <row r="33" spans="2:25">
      <c r="B33" s="11" t="s">
        <v>15</v>
      </c>
      <c r="C33" s="11">
        <f>COUNTIF('DATA MAKLUMAT MURID'!K11:K25,1)</f>
        <v>1</v>
      </c>
      <c r="D33" s="11">
        <f>COUNTIF('DATA MAKLUMAT MURID'!K11:K25,2)</f>
        <v>0</v>
      </c>
      <c r="E33" s="11">
        <f>COUNTIF('DATA MAKLUMAT MURID'!K11:K25,3)</f>
        <v>0</v>
      </c>
      <c r="F33" s="11">
        <f>COUNTIF('DATA MAKLUMAT MURID'!K11:K25,4)</f>
        <v>0</v>
      </c>
      <c r="G33" s="11">
        <f>COUNTIF('DATA MAKLUMAT MURID'!K11:K25,5)</f>
        <v>3</v>
      </c>
      <c r="H33" s="11">
        <f>COUNTIF('DATA MAKLUMAT MURID'!K11:K25,6)</f>
        <v>0</v>
      </c>
      <c r="K33" s="11" t="s">
        <v>15</v>
      </c>
      <c r="L33" s="11">
        <f>COUNTIF('DATA MAKLUMAT MURID'!L11:L25,1)</f>
        <v>0</v>
      </c>
      <c r="M33" s="11">
        <f>COUNTIF('DATA MAKLUMAT MURID'!L11:L25,2)</f>
        <v>1</v>
      </c>
      <c r="N33" s="11">
        <f>COUNTIF('DATA MAKLUMAT MURID'!L11:L25,3)</f>
        <v>0</v>
      </c>
      <c r="O33" s="11">
        <f>COUNTIF('DATA MAKLUMAT MURID'!L11:L25,4)</f>
        <v>0</v>
      </c>
      <c r="P33" s="11">
        <f>COUNTIF('DATA MAKLUMAT MURID'!L11:L25,5)</f>
        <v>3</v>
      </c>
      <c r="Q33" s="11">
        <f>COUNTIF('DATA MAKLUMAT MURID'!L11:L25,6)</f>
        <v>0</v>
      </c>
      <c r="S33" s="11" t="s">
        <v>15</v>
      </c>
      <c r="T33" s="11">
        <f>COUNTIF('DATA MAKLUMAT MURID'!M11:M25,1)</f>
        <v>0</v>
      </c>
      <c r="U33" s="11">
        <f>COUNTIF('DATA MAKLUMAT MURID'!M11:M25,2)</f>
        <v>0</v>
      </c>
      <c r="V33" s="11">
        <f>COUNTIF('DATA MAKLUMAT MURID'!M11:M25,3)</f>
        <v>1</v>
      </c>
      <c r="W33" s="11">
        <f>COUNTIF('DATA MAKLUMAT MURID'!M11:M25,4)</f>
        <v>0</v>
      </c>
      <c r="X33" s="11">
        <f>COUNTIF('DATA MAKLUMAT MURID'!M11:M25,5)</f>
        <v>3</v>
      </c>
      <c r="Y33" s="11">
        <f>COUNTIF('DATA MAKLUMAT MURID'!M11:M25,6)</f>
        <v>0</v>
      </c>
    </row>
    <row r="34" spans="2:25">
      <c r="B34" s="108"/>
      <c r="C34" s="108"/>
      <c r="D34" s="108"/>
      <c r="E34" s="108"/>
      <c r="F34" s="108"/>
      <c r="G34" s="108"/>
      <c r="H34" s="108"/>
    </row>
    <row r="35" spans="2:25">
      <c r="C35" s="93"/>
      <c r="D35" s="93"/>
      <c r="E35" s="93"/>
      <c r="F35" s="93"/>
      <c r="G35" s="93"/>
      <c r="H35" s="93"/>
    </row>
    <row r="39" spans="2:25">
      <c r="B39" s="108"/>
      <c r="C39" s="108"/>
      <c r="D39" s="108"/>
      <c r="E39" s="108"/>
      <c r="F39" s="108"/>
      <c r="G39" s="108"/>
      <c r="H39" s="108"/>
    </row>
    <row r="40" spans="2:25">
      <c r="B40" s="108"/>
      <c r="C40" s="108"/>
      <c r="D40" s="108"/>
      <c r="E40" s="108"/>
      <c r="F40" s="108"/>
      <c r="G40" s="108"/>
      <c r="H40" s="108"/>
    </row>
    <row r="41" spans="2:25">
      <c r="B41" s="108"/>
      <c r="C41" s="108"/>
      <c r="D41" s="108"/>
      <c r="E41" s="108"/>
      <c r="F41" s="108"/>
      <c r="G41" s="108"/>
      <c r="H41" s="108"/>
    </row>
    <row r="42" spans="2:25">
      <c r="B42" s="108"/>
      <c r="C42" s="108"/>
      <c r="D42" s="108"/>
      <c r="E42" s="108"/>
      <c r="F42" s="108"/>
      <c r="G42" s="108"/>
      <c r="H42" s="108"/>
    </row>
    <row r="44" spans="2:25">
      <c r="B44" t="s">
        <v>52</v>
      </c>
      <c r="C44" s="10"/>
      <c r="G44" s="12" t="s">
        <v>16</v>
      </c>
      <c r="H44" s="10">
        <f>SUM(C46:H46)</f>
        <v>4</v>
      </c>
      <c r="K44" t="s">
        <v>53</v>
      </c>
      <c r="L44" s="10"/>
      <c r="P44" s="12" t="s">
        <v>16</v>
      </c>
      <c r="Q44" s="10">
        <f>SUM(L46:Q46)</f>
        <v>4</v>
      </c>
      <c r="S44" t="s">
        <v>54</v>
      </c>
      <c r="T44" s="10"/>
      <c r="X44" s="12" t="s">
        <v>16</v>
      </c>
      <c r="Y44" s="10">
        <f>SUM(T46:Y46)</f>
        <v>4</v>
      </c>
    </row>
    <row r="45" spans="2:25" ht="27">
      <c r="B45" s="109" t="s">
        <v>42</v>
      </c>
      <c r="C45" s="11" t="s">
        <v>35</v>
      </c>
      <c r="D45" s="11" t="s">
        <v>36</v>
      </c>
      <c r="E45" s="11" t="s">
        <v>37</v>
      </c>
      <c r="F45" s="11" t="s">
        <v>38</v>
      </c>
      <c r="G45" s="11" t="s">
        <v>39</v>
      </c>
      <c r="H45" s="11" t="s">
        <v>40</v>
      </c>
      <c r="K45" s="109" t="s">
        <v>42</v>
      </c>
      <c r="L45" s="11" t="s">
        <v>35</v>
      </c>
      <c r="M45" s="11" t="s">
        <v>36</v>
      </c>
      <c r="N45" s="11" t="s">
        <v>37</v>
      </c>
      <c r="O45" s="11" t="s">
        <v>38</v>
      </c>
      <c r="P45" s="11" t="s">
        <v>39</v>
      </c>
      <c r="Q45" s="11" t="s">
        <v>40</v>
      </c>
      <c r="S45" s="109" t="s">
        <v>42</v>
      </c>
      <c r="T45" s="11" t="s">
        <v>35</v>
      </c>
      <c r="U45" s="11" t="s">
        <v>36</v>
      </c>
      <c r="V45" s="11" t="s">
        <v>37</v>
      </c>
      <c r="W45" s="11" t="s">
        <v>38</v>
      </c>
      <c r="X45" s="11" t="s">
        <v>39</v>
      </c>
      <c r="Y45" s="11" t="s">
        <v>40</v>
      </c>
    </row>
    <row r="46" spans="2:25">
      <c r="B46" s="11" t="s">
        <v>15</v>
      </c>
      <c r="C46" s="11">
        <f>COUNTIF('DATA MAKLUMAT MURID'!N11:N25,1)</f>
        <v>0</v>
      </c>
      <c r="D46" s="11">
        <f>COUNTIF('DATA MAKLUMAT MURID'!N11:N25,2)</f>
        <v>0</v>
      </c>
      <c r="E46" s="11">
        <f>COUNTIF('DATA MAKLUMAT MURID'!N11:N25,3)</f>
        <v>0</v>
      </c>
      <c r="F46" s="11">
        <f>COUNTIF('DATA MAKLUMAT MURID'!N11:N25,4)</f>
        <v>1</v>
      </c>
      <c r="G46" s="11">
        <f>COUNTIF('DATA MAKLUMAT MURID'!N11:N25,5)</f>
        <v>3</v>
      </c>
      <c r="H46" s="11">
        <f>COUNTIF('DATA MAKLUMAT MURID'!N11:N25,6)</f>
        <v>0</v>
      </c>
      <c r="K46" s="11" t="s">
        <v>15</v>
      </c>
      <c r="L46" s="11">
        <f>COUNTIF('DATA MAKLUMAT MURID'!O11:O25,1)</f>
        <v>0</v>
      </c>
      <c r="M46" s="11">
        <f>COUNTIF('DATA MAKLUMAT MURID'!O11:O25,2)</f>
        <v>0</v>
      </c>
      <c r="N46" s="11">
        <f>COUNTIF('DATA MAKLUMAT MURID'!O11:O25,3)</f>
        <v>0</v>
      </c>
      <c r="O46" s="11">
        <f>COUNTIF('DATA MAKLUMAT MURID'!O11:O25,4)</f>
        <v>0</v>
      </c>
      <c r="P46" s="11">
        <f>COUNTIF('DATA MAKLUMAT MURID'!O11:O25,5)</f>
        <v>4</v>
      </c>
      <c r="Q46" s="11">
        <f>COUNTIF('DATA MAKLUMAT MURID'!O11:O25,6)</f>
        <v>0</v>
      </c>
      <c r="S46" s="11" t="s">
        <v>15</v>
      </c>
      <c r="T46" s="11">
        <f>COUNTIF('DATA MAKLUMAT MURID'!P11:P25,1)</f>
        <v>0</v>
      </c>
      <c r="U46" s="11">
        <f>COUNTIF('DATA MAKLUMAT MURID'!P11:P25,2)</f>
        <v>0</v>
      </c>
      <c r="V46" s="11">
        <f>COUNTIF('DATA MAKLUMAT MURID'!P11:P25,3)</f>
        <v>0</v>
      </c>
      <c r="W46" s="11">
        <f>COUNTIF('DATA MAKLUMAT MURID'!P11:P25,4)</f>
        <v>0</v>
      </c>
      <c r="X46" s="11">
        <f>COUNTIF('DATA MAKLUMAT MURID'!P11:P25,5)</f>
        <v>3</v>
      </c>
      <c r="Y46" s="11">
        <f>COUNTIF('DATA MAKLUMAT MURID'!P11:P25,6)</f>
        <v>1</v>
      </c>
    </row>
    <row r="49" spans="2:17">
      <c r="B49" s="108"/>
      <c r="C49" s="108"/>
      <c r="D49" s="108"/>
      <c r="E49" s="108"/>
      <c r="F49" s="108"/>
      <c r="G49" s="108"/>
      <c r="H49" s="108"/>
    </row>
    <row r="50" spans="2:17">
      <c r="B50" s="108"/>
      <c r="C50" s="108"/>
      <c r="D50" s="108"/>
      <c r="E50" s="108"/>
      <c r="F50" s="108"/>
      <c r="G50" s="108"/>
      <c r="H50" s="108"/>
    </row>
    <row r="51" spans="2:17">
      <c r="B51" s="108"/>
      <c r="C51" s="108"/>
      <c r="D51" s="108"/>
      <c r="E51" s="108"/>
      <c r="F51" s="108"/>
      <c r="G51" s="108"/>
      <c r="H51" s="108"/>
    </row>
    <row r="52" spans="2:17">
      <c r="B52" s="108"/>
      <c r="C52" s="108"/>
      <c r="D52" s="108"/>
      <c r="E52" s="108"/>
      <c r="F52" s="108"/>
      <c r="G52" s="108"/>
      <c r="H52" s="108"/>
    </row>
    <row r="53" spans="2:17">
      <c r="B53" s="108"/>
      <c r="C53" s="108"/>
      <c r="D53" s="108"/>
      <c r="E53" s="108"/>
      <c r="F53" s="108"/>
      <c r="G53" s="108"/>
      <c r="H53" s="108"/>
    </row>
    <row r="54" spans="2:17">
      <c r="B54" s="108"/>
      <c r="C54" s="108"/>
      <c r="D54" s="108"/>
      <c r="E54" s="108"/>
      <c r="F54" s="108"/>
      <c r="G54" s="108"/>
      <c r="H54" s="108"/>
    </row>
    <row r="55" spans="2:17">
      <c r="B55" s="108"/>
      <c r="C55" s="108"/>
      <c r="D55" s="108"/>
      <c r="E55" s="108"/>
      <c r="F55" s="108"/>
      <c r="G55" s="108"/>
      <c r="H55" s="108"/>
    </row>
    <row r="56" spans="2:17">
      <c r="C56" s="93"/>
      <c r="D56" s="93"/>
      <c r="E56" s="93"/>
      <c r="F56" s="93"/>
      <c r="G56" s="93"/>
      <c r="H56" s="93"/>
    </row>
    <row r="58" spans="2:17">
      <c r="B58" t="s">
        <v>55</v>
      </c>
      <c r="C58" s="10"/>
      <c r="G58" s="12" t="s">
        <v>16</v>
      </c>
      <c r="H58" s="10">
        <f>SUM(C60:H60)</f>
        <v>4</v>
      </c>
      <c r="K58" t="s">
        <v>56</v>
      </c>
      <c r="L58" s="10"/>
      <c r="P58" s="12" t="s">
        <v>16</v>
      </c>
      <c r="Q58" s="10">
        <f>SUM(L60:Q60)</f>
        <v>4</v>
      </c>
    </row>
    <row r="59" spans="2:17" ht="27">
      <c r="B59" s="109" t="s">
        <v>42</v>
      </c>
      <c r="C59" s="11" t="s">
        <v>35</v>
      </c>
      <c r="D59" s="11" t="s">
        <v>36</v>
      </c>
      <c r="E59" s="11" t="s">
        <v>37</v>
      </c>
      <c r="F59" s="11" t="s">
        <v>38</v>
      </c>
      <c r="G59" s="11" t="s">
        <v>39</v>
      </c>
      <c r="H59" s="11" t="s">
        <v>40</v>
      </c>
      <c r="K59" s="109" t="s">
        <v>42</v>
      </c>
      <c r="L59" s="11" t="s">
        <v>35</v>
      </c>
      <c r="M59" s="11" t="s">
        <v>36</v>
      </c>
      <c r="N59" s="11" t="s">
        <v>37</v>
      </c>
      <c r="O59" s="11" t="s">
        <v>38</v>
      </c>
      <c r="P59" s="11" t="s">
        <v>39</v>
      </c>
      <c r="Q59" s="11" t="s">
        <v>40</v>
      </c>
    </row>
    <row r="60" spans="2:17">
      <c r="B60" s="11" t="s">
        <v>15</v>
      </c>
      <c r="C60" s="11">
        <f>COUNTIF('DATA MAKLUMAT MURID'!Q11:Q25,1)</f>
        <v>1</v>
      </c>
      <c r="D60" s="11">
        <f>COUNTIF('DATA MAKLUMAT MURID'!Q11:Q25,2)</f>
        <v>0</v>
      </c>
      <c r="E60" s="11">
        <f>COUNTIF('DATA MAKLUMAT MURID'!Q11:Q25,3)</f>
        <v>0</v>
      </c>
      <c r="F60" s="11">
        <f>COUNTIF('DATA MAKLUMAT MURID'!Q11:Q25,4)</f>
        <v>0</v>
      </c>
      <c r="G60" s="11">
        <f>COUNTIF('DATA MAKLUMAT MURID'!Q11:Q25,5)</f>
        <v>3</v>
      </c>
      <c r="H60" s="11">
        <f>COUNTIF('DATA MAKLUMAT MURID'!Q11:Q25,6)</f>
        <v>0</v>
      </c>
      <c r="K60" s="11" t="s">
        <v>15</v>
      </c>
      <c r="L60" s="11">
        <f>COUNTIF('DATA MAKLUMAT MURID'!R11:R25,1)</f>
        <v>0</v>
      </c>
      <c r="M60" s="11">
        <f>COUNTIF('DATA MAKLUMAT MURID'!R11:R25,2)</f>
        <v>1</v>
      </c>
      <c r="N60" s="11">
        <f>COUNTIF('DATA MAKLUMAT MURID'!R11:R25,3)</f>
        <v>0</v>
      </c>
      <c r="O60" s="11">
        <f>COUNTIF('DATA MAKLUMAT MURID'!R11:R25,4)</f>
        <v>0</v>
      </c>
      <c r="P60" s="11">
        <f>COUNTIF('DATA MAKLUMAT MURID'!R11:R25,5)</f>
        <v>3</v>
      </c>
      <c r="Q60" s="11">
        <f>COUNTIF('DATA MAKLUMAT MURID'!R11:R25,6)</f>
        <v>0</v>
      </c>
    </row>
    <row r="62" spans="2:17">
      <c r="B62" s="108"/>
      <c r="C62" s="108"/>
      <c r="D62" s="108"/>
      <c r="E62" s="108"/>
      <c r="F62" s="108"/>
      <c r="G62" s="108"/>
      <c r="H62" s="108"/>
    </row>
    <row r="63" spans="2:17">
      <c r="B63" s="108"/>
      <c r="C63" s="108"/>
      <c r="D63" s="108"/>
      <c r="E63" s="108"/>
      <c r="F63" s="108"/>
      <c r="G63" s="108"/>
      <c r="H63" s="108"/>
    </row>
    <row r="64" spans="2:17">
      <c r="B64" s="108"/>
      <c r="C64" s="108"/>
      <c r="D64" s="108"/>
      <c r="E64" s="108"/>
      <c r="F64" s="108"/>
      <c r="G64" s="108"/>
      <c r="H64" s="108"/>
    </row>
    <row r="65" spans="2:8">
      <c r="B65" s="108"/>
      <c r="C65" s="108"/>
      <c r="D65" s="108"/>
      <c r="E65" s="108"/>
      <c r="F65" s="108"/>
      <c r="G65" s="108"/>
      <c r="H65" s="108"/>
    </row>
    <row r="66" spans="2:8">
      <c r="C66" s="93"/>
      <c r="D66" s="93"/>
      <c r="E66" s="93"/>
      <c r="F66" s="93"/>
      <c r="G66" s="93"/>
      <c r="H66" s="93"/>
    </row>
    <row r="71" spans="2:8" ht="33" customHeight="1"/>
    <row r="73" spans="2:8">
      <c r="B73" s="108"/>
      <c r="C73" s="108"/>
      <c r="D73" s="108"/>
      <c r="E73" s="108"/>
      <c r="F73" s="108"/>
      <c r="G73" s="108"/>
      <c r="H73" s="108"/>
    </row>
    <row r="74" spans="2:8">
      <c r="B74" s="108"/>
      <c r="C74" s="108"/>
      <c r="D74" s="108"/>
      <c r="E74" s="108"/>
      <c r="F74" s="108"/>
      <c r="G74" s="108"/>
      <c r="H74" s="108"/>
    </row>
    <row r="75" spans="2:8">
      <c r="B75" s="108"/>
      <c r="C75" s="108"/>
      <c r="D75" s="108"/>
      <c r="E75" s="108"/>
      <c r="F75" s="108"/>
      <c r="G75" s="108"/>
      <c r="H75" s="108"/>
    </row>
    <row r="76" spans="2:8">
      <c r="C76" s="93"/>
      <c r="D76" s="93"/>
      <c r="E76" s="93"/>
      <c r="F76" s="93"/>
      <c r="G76" s="93"/>
      <c r="H76" s="93"/>
    </row>
    <row r="80" spans="2:8">
      <c r="B80" s="108"/>
      <c r="C80" s="108"/>
      <c r="D80" s="108"/>
      <c r="E80" s="108"/>
      <c r="F80" s="108"/>
      <c r="G80" s="108"/>
      <c r="H80" s="108"/>
    </row>
    <row r="81" spans="2:17">
      <c r="B81" s="108"/>
      <c r="C81" s="108"/>
      <c r="D81" s="108"/>
      <c r="E81" s="108"/>
      <c r="F81" s="108"/>
      <c r="G81" s="108"/>
      <c r="H81" s="108"/>
    </row>
    <row r="82" spans="2:17">
      <c r="B82" s="108"/>
      <c r="C82" s="108"/>
      <c r="D82" s="108"/>
      <c r="E82" s="108"/>
      <c r="F82" s="108"/>
      <c r="G82" s="108"/>
      <c r="H82" s="108"/>
    </row>
    <row r="83" spans="2:17">
      <c r="B83" s="108"/>
      <c r="C83" s="108"/>
      <c r="D83" s="108"/>
      <c r="E83" s="108"/>
      <c r="F83" s="108"/>
      <c r="G83" s="108"/>
      <c r="H83" s="108"/>
    </row>
    <row r="84" spans="2:17">
      <c r="B84" s="108"/>
      <c r="C84" s="108"/>
      <c r="D84" s="108"/>
      <c r="E84" s="108"/>
      <c r="F84" s="108"/>
      <c r="G84" s="108"/>
      <c r="H84" s="108"/>
    </row>
    <row r="85" spans="2:17">
      <c r="B85" s="108"/>
      <c r="C85" s="108"/>
      <c r="D85" s="108"/>
      <c r="E85" s="108"/>
      <c r="F85" s="108"/>
      <c r="G85" s="108"/>
      <c r="H85" s="108"/>
    </row>
    <row r="86" spans="2:17">
      <c r="C86" s="93"/>
      <c r="D86" s="93"/>
      <c r="E86" s="93"/>
      <c r="F86" s="93"/>
      <c r="G86" s="93"/>
      <c r="H86" s="93"/>
    </row>
    <row r="87" spans="2:17">
      <c r="K87" t="s">
        <v>41</v>
      </c>
    </row>
    <row r="89" spans="2:17" ht="32.25" customHeight="1"/>
    <row r="92" spans="2:17">
      <c r="B92" s="108"/>
      <c r="C92" s="108"/>
      <c r="D92" s="108"/>
      <c r="E92" s="108"/>
      <c r="F92" s="108"/>
      <c r="G92" s="108"/>
      <c r="H92" s="108"/>
    </row>
    <row r="93" spans="2:17">
      <c r="B93" s="108"/>
      <c r="C93" s="108"/>
      <c r="D93" s="108"/>
      <c r="E93" s="108"/>
      <c r="F93" s="108"/>
      <c r="G93" s="108"/>
      <c r="H93" s="108"/>
      <c r="K93" t="s">
        <v>30</v>
      </c>
      <c r="L93" s="94"/>
      <c r="P93" s="12" t="s">
        <v>16</v>
      </c>
      <c r="Q93" s="10">
        <f>SUM(L95:Q95)</f>
        <v>4</v>
      </c>
    </row>
    <row r="94" spans="2:17" ht="27">
      <c r="B94" s="108"/>
      <c r="C94" s="108"/>
      <c r="D94" s="108"/>
      <c r="E94" s="108"/>
      <c r="F94" s="108"/>
      <c r="G94" s="108"/>
      <c r="H94" s="108"/>
      <c r="K94" s="109" t="s">
        <v>42</v>
      </c>
      <c r="L94" s="11" t="s">
        <v>35</v>
      </c>
      <c r="M94" s="11" t="s">
        <v>36</v>
      </c>
      <c r="N94" s="11" t="s">
        <v>37</v>
      </c>
      <c r="O94" s="11" t="s">
        <v>38</v>
      </c>
      <c r="P94" s="11" t="s">
        <v>39</v>
      </c>
      <c r="Q94" s="11" t="s">
        <v>40</v>
      </c>
    </row>
    <row r="95" spans="2:17">
      <c r="B95" s="108"/>
      <c r="C95" s="108"/>
      <c r="D95" s="108"/>
      <c r="E95" s="108"/>
      <c r="F95" s="108"/>
      <c r="G95" s="108"/>
      <c r="H95" s="108"/>
      <c r="K95" s="11" t="s">
        <v>15</v>
      </c>
      <c r="L95" s="11">
        <f>COUNTIF('DATA MAKLUMAT MURID'!S11:S25,1)</f>
        <v>0</v>
      </c>
      <c r="M95" s="11">
        <f>COUNTIF('DATA MAKLUMAT MURID'!S11:S25,2)</f>
        <v>0</v>
      </c>
      <c r="N95" s="11">
        <f>COUNTIF('DATA MAKLUMAT MURID'!S11:S25,3)</f>
        <v>1</v>
      </c>
      <c r="O95" s="11">
        <f>COUNTIF('DATA MAKLUMAT MURID'!S11:S25,4)</f>
        <v>0</v>
      </c>
      <c r="P95" s="11">
        <f>COUNTIF('DATA MAKLUMAT MURID'!S11:S25,5)</f>
        <v>3</v>
      </c>
      <c r="Q95" s="11">
        <f>COUNTIF('DATA MAKLUMAT MURID'!S11:S25,6)</f>
        <v>0</v>
      </c>
    </row>
    <row r="96" spans="2:17">
      <c r="B96" s="108"/>
      <c r="C96" s="108"/>
      <c r="D96" s="108"/>
      <c r="E96" s="108"/>
      <c r="F96" s="108"/>
      <c r="G96" s="108"/>
      <c r="H96" s="108"/>
    </row>
    <row r="97" spans="2:8">
      <c r="C97" s="93"/>
      <c r="D97" s="93"/>
      <c r="E97" s="93"/>
      <c r="F97" s="93"/>
      <c r="G97" s="93"/>
      <c r="H97" s="93"/>
    </row>
    <row r="103" spans="2:8" ht="30" customHeight="1"/>
    <row r="105" spans="2:8">
      <c r="B105" s="108"/>
      <c r="C105" s="108"/>
      <c r="D105" s="108"/>
      <c r="E105" s="108"/>
      <c r="F105" s="108"/>
      <c r="G105" s="108"/>
      <c r="H105" s="108"/>
    </row>
    <row r="106" spans="2:8">
      <c r="B106" s="108"/>
      <c r="C106" s="108"/>
      <c r="D106" s="108"/>
      <c r="E106" s="108"/>
      <c r="F106" s="108"/>
      <c r="G106" s="108"/>
      <c r="H106" s="108"/>
    </row>
    <row r="107" spans="2:8">
      <c r="B107" s="108"/>
      <c r="C107" s="108"/>
      <c r="D107" s="108"/>
      <c r="E107" s="108"/>
      <c r="F107" s="108"/>
      <c r="G107" s="108"/>
      <c r="H107" s="108"/>
    </row>
    <row r="108" spans="2:8">
      <c r="C108" s="93"/>
      <c r="D108" s="93"/>
      <c r="E108" s="93"/>
      <c r="F108" s="93"/>
      <c r="G108" s="93"/>
      <c r="H108" s="93"/>
    </row>
    <row r="112" spans="2:8">
      <c r="B112" s="108"/>
      <c r="C112" s="108"/>
      <c r="D112" s="108"/>
      <c r="E112" s="108"/>
      <c r="F112" s="108"/>
      <c r="G112" s="108"/>
      <c r="H112" s="108"/>
    </row>
    <row r="113" spans="2:8">
      <c r="B113" s="108"/>
      <c r="C113" s="108"/>
      <c r="D113" s="108"/>
      <c r="E113" s="108"/>
      <c r="F113" s="108"/>
      <c r="G113" s="108"/>
      <c r="H113" s="108"/>
    </row>
    <row r="114" spans="2:8">
      <c r="B114" s="108"/>
      <c r="C114" s="108"/>
      <c r="D114" s="108"/>
      <c r="E114" s="108"/>
      <c r="F114" s="108"/>
      <c r="G114" s="108"/>
      <c r="H114" s="108"/>
    </row>
    <row r="115" spans="2:8">
      <c r="B115" s="108"/>
      <c r="C115" s="108"/>
      <c r="D115" s="108"/>
      <c r="E115" s="108"/>
      <c r="F115" s="108"/>
      <c r="G115" s="108"/>
      <c r="H115" s="108"/>
    </row>
    <row r="116" spans="2:8">
      <c r="B116" s="108"/>
      <c r="C116" s="108"/>
      <c r="D116" s="108"/>
      <c r="E116" s="108"/>
      <c r="F116" s="108"/>
      <c r="G116" s="108"/>
      <c r="H116" s="108"/>
    </row>
    <row r="117" spans="2:8">
      <c r="B117" s="108"/>
      <c r="C117" s="108"/>
      <c r="D117" s="108"/>
      <c r="E117" s="108"/>
      <c r="F117" s="108"/>
      <c r="G117" s="108"/>
      <c r="H117" s="108"/>
    </row>
    <row r="118" spans="2:8">
      <c r="C118" s="93"/>
      <c r="D118" s="93"/>
      <c r="E118" s="93"/>
      <c r="F118" s="93"/>
      <c r="G118" s="93"/>
      <c r="H118" s="93"/>
    </row>
    <row r="122" spans="2:8">
      <c r="B122" s="108"/>
      <c r="C122" s="108"/>
      <c r="D122" s="108"/>
      <c r="E122" s="108"/>
      <c r="F122" s="108"/>
      <c r="G122" s="108"/>
      <c r="H122" s="108"/>
    </row>
    <row r="123" spans="2:8">
      <c r="B123" s="108"/>
      <c r="C123" s="108"/>
      <c r="D123" s="108"/>
      <c r="E123" s="108"/>
      <c r="F123" s="108"/>
      <c r="G123" s="108"/>
      <c r="H123" s="108"/>
    </row>
    <row r="124" spans="2:8">
      <c r="B124" s="108"/>
      <c r="C124" s="108"/>
      <c r="D124" s="108"/>
      <c r="E124" s="108"/>
      <c r="F124" s="108"/>
      <c r="G124" s="108"/>
      <c r="H124" s="108"/>
    </row>
    <row r="125" spans="2:8">
      <c r="B125" s="108"/>
      <c r="C125" s="108"/>
      <c r="D125" s="108"/>
      <c r="E125" s="108"/>
      <c r="F125" s="108"/>
      <c r="G125" s="108"/>
      <c r="H125" s="108"/>
    </row>
    <row r="126" spans="2:8">
      <c r="B126" s="108"/>
      <c r="C126" s="108"/>
      <c r="D126" s="108"/>
      <c r="E126" s="108"/>
      <c r="F126" s="108"/>
      <c r="G126" s="108"/>
      <c r="H126" s="108"/>
    </row>
    <row r="127" spans="2:8">
      <c r="C127" s="93"/>
      <c r="D127" s="93"/>
      <c r="E127" s="93"/>
      <c r="F127" s="93"/>
      <c r="G127" s="93"/>
      <c r="H127" s="93"/>
    </row>
    <row r="128" spans="2:8">
      <c r="C128" s="93"/>
      <c r="D128" s="93"/>
      <c r="E128" s="93"/>
      <c r="F128" s="93"/>
      <c r="G128" s="93"/>
      <c r="H128" s="93"/>
    </row>
    <row r="132" spans="2:8">
      <c r="B132" s="108"/>
      <c r="C132" s="108"/>
      <c r="D132" s="108"/>
      <c r="E132" s="108"/>
      <c r="F132" s="108"/>
      <c r="G132" s="108"/>
      <c r="H132" s="108"/>
    </row>
    <row r="133" spans="2:8">
      <c r="B133" s="108"/>
      <c r="C133" s="108"/>
      <c r="D133" s="108"/>
      <c r="E133" s="108"/>
      <c r="F133" s="108"/>
      <c r="G133" s="108"/>
      <c r="H133" s="108"/>
    </row>
    <row r="134" spans="2:8">
      <c r="B134" s="108"/>
      <c r="C134" s="108"/>
      <c r="D134" s="108"/>
      <c r="E134" s="108"/>
      <c r="F134" s="108"/>
      <c r="G134" s="108"/>
      <c r="H134" s="108"/>
    </row>
    <row r="135" spans="2:8">
      <c r="B135" s="108"/>
      <c r="C135" s="108"/>
      <c r="D135" s="108"/>
      <c r="E135" s="108"/>
      <c r="F135" s="108"/>
      <c r="G135" s="108"/>
      <c r="H135" s="108"/>
    </row>
    <row r="136" spans="2:8">
      <c r="B136" s="108"/>
      <c r="C136" s="108"/>
      <c r="D136" s="108"/>
      <c r="E136" s="108"/>
      <c r="F136" s="108"/>
      <c r="G136" s="108"/>
      <c r="H136" s="108"/>
    </row>
    <row r="137" spans="2:8">
      <c r="B137" s="108"/>
      <c r="C137" s="108"/>
      <c r="D137" s="108"/>
      <c r="E137" s="108"/>
      <c r="F137" s="108"/>
      <c r="G137" s="108"/>
      <c r="H137" s="108"/>
    </row>
    <row r="138" spans="2:8">
      <c r="B138" s="108"/>
      <c r="C138" s="108"/>
      <c r="D138" s="108"/>
      <c r="E138" s="108"/>
      <c r="F138" s="108"/>
      <c r="G138" s="108"/>
      <c r="H138" s="108"/>
    </row>
    <row r="139" spans="2:8">
      <c r="B139" s="108"/>
      <c r="C139" s="108"/>
      <c r="D139" s="108"/>
      <c r="E139" s="108"/>
      <c r="F139" s="108"/>
      <c r="G139" s="108"/>
      <c r="H139" s="108"/>
    </row>
    <row r="140" spans="2:8">
      <c r="B140" s="108"/>
      <c r="C140" s="108"/>
      <c r="D140" s="108"/>
      <c r="E140" s="108"/>
      <c r="F140" s="108"/>
      <c r="G140" s="108"/>
      <c r="H140" s="108"/>
    </row>
    <row r="141" spans="2:8">
      <c r="C141" s="93"/>
      <c r="D141" s="93"/>
      <c r="E141" s="93"/>
      <c r="F141" s="93"/>
      <c r="G141" s="93"/>
      <c r="H141" s="93"/>
    </row>
    <row r="145" spans="2:8">
      <c r="B145" s="108"/>
      <c r="C145" s="108"/>
      <c r="D145" s="108"/>
      <c r="E145" s="108"/>
      <c r="F145" s="108"/>
      <c r="G145" s="108"/>
      <c r="H145" s="108"/>
    </row>
    <row r="146" spans="2:8">
      <c r="B146" s="108"/>
      <c r="C146" s="108"/>
      <c r="D146" s="108"/>
      <c r="E146" s="108"/>
      <c r="F146" s="108"/>
      <c r="G146" s="108"/>
      <c r="H146" s="108"/>
    </row>
    <row r="147" spans="2:8">
      <c r="B147" s="108"/>
      <c r="C147" s="108"/>
      <c r="D147" s="108"/>
      <c r="E147" s="108"/>
      <c r="F147" s="108"/>
      <c r="G147" s="108"/>
      <c r="H147" s="108"/>
    </row>
    <row r="148" spans="2:8">
      <c r="B148" s="108"/>
      <c r="C148" s="108"/>
      <c r="D148" s="108"/>
      <c r="E148" s="108"/>
      <c r="F148" s="108"/>
      <c r="G148" s="108"/>
      <c r="H148" s="108"/>
    </row>
    <row r="149" spans="2:8">
      <c r="B149" s="108"/>
      <c r="C149" s="108"/>
      <c r="D149" s="108"/>
      <c r="E149" s="108"/>
      <c r="F149" s="108"/>
      <c r="G149" s="108"/>
      <c r="H149" s="108"/>
    </row>
    <row r="150" spans="2:8">
      <c r="B150" s="108"/>
      <c r="C150" s="108"/>
      <c r="D150" s="108"/>
      <c r="E150" s="108"/>
      <c r="F150" s="108"/>
      <c r="G150" s="108"/>
      <c r="H150" s="108"/>
    </row>
    <row r="151" spans="2:8">
      <c r="B151" s="108"/>
      <c r="C151" s="108"/>
      <c r="D151" s="108"/>
      <c r="E151" s="108"/>
      <c r="F151" s="108"/>
      <c r="G151" s="108"/>
      <c r="H151" s="108"/>
    </row>
    <row r="152" spans="2:8">
      <c r="B152" s="108"/>
      <c r="C152" s="108"/>
      <c r="D152" s="108"/>
      <c r="E152" s="108"/>
      <c r="F152" s="108"/>
      <c r="G152" s="108"/>
      <c r="H152" s="108"/>
    </row>
    <row r="156" spans="2:8">
      <c r="B156" s="108"/>
      <c r="C156" s="108"/>
      <c r="D156" s="108"/>
      <c r="E156" s="108"/>
      <c r="F156" s="108"/>
      <c r="G156" s="108"/>
      <c r="H156" s="108"/>
    </row>
  </sheetData>
  <sheetProtection password="CC63" sheet="1"/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MAKLUMAT MURID</vt:lpstr>
      <vt:lpstr>LAPORAN MURID(INVIDU)</vt:lpstr>
      <vt:lpstr>DATA PERNYATAAN THP PENGUASAAN</vt:lpstr>
      <vt:lpstr>Graf</vt:lpstr>
      <vt:lpstr>Graf!Print_Area</vt:lpstr>
      <vt:lpstr>'LAPORAN MURID(INVIDU)'!Print_Area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2014-10-20T16:39:05Z</cp:lastPrinted>
  <dcterms:created xsi:type="dcterms:W3CDTF">2013-07-10T02:44:08Z</dcterms:created>
  <dcterms:modified xsi:type="dcterms:W3CDTF">2016-07-06T02:54:36Z</dcterms:modified>
</cp:coreProperties>
</file>