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315" windowHeight="7410" tabRatio="622"/>
  </bookViews>
  <sheets>
    <sheet name="DATA MAKLUMAT MURID" sheetId="21" r:id="rId1"/>
    <sheet name="DATA PERNYATAAN THP PENGUASAAN" sheetId="5" r:id="rId2"/>
    <sheet name="LAPORAN MURID(INVIDU)" sheetId="17" r:id="rId3"/>
    <sheet name="Graf" sheetId="20" r:id="rId4"/>
  </sheets>
  <definedNames>
    <definedName name="_xlnm.Print_Area" localSheetId="3">Graf!$A$1:$Y$112</definedName>
    <definedName name="_xlnm.Print_Area" localSheetId="2">'LAPORAN MURID(INVIDU)'!$B$1:$I$81</definedName>
  </definedNames>
  <calcPr calcId="125725"/>
</workbook>
</file>

<file path=xl/calcChain.xml><?xml version="1.0" encoding="utf-8"?>
<calcChain xmlns="http://schemas.openxmlformats.org/spreadsheetml/2006/main">
  <c r="C69" i="17"/>
  <c r="F10"/>
  <c r="L7" i="20"/>
  <c r="Q5" s="1"/>
  <c r="M7"/>
  <c r="N7"/>
  <c r="O7"/>
  <c r="P7"/>
  <c r="Q7"/>
  <c r="C2" i="17"/>
  <c r="T7" i="20"/>
  <c r="Y5" s="1"/>
  <c r="U7"/>
  <c r="V7"/>
  <c r="W7"/>
  <c r="X7"/>
  <c r="Y7"/>
  <c r="C17"/>
  <c r="H15" s="1"/>
  <c r="D17"/>
  <c r="E17"/>
  <c r="F17"/>
  <c r="G17"/>
  <c r="H17"/>
  <c r="L17"/>
  <c r="Q15" s="1"/>
  <c r="M17"/>
  <c r="N17"/>
  <c r="O17"/>
  <c r="P17"/>
  <c r="Q17"/>
  <c r="T17"/>
  <c r="U17"/>
  <c r="Y15" s="1"/>
  <c r="V17"/>
  <c r="W17"/>
  <c r="X17"/>
  <c r="Y17"/>
  <c r="C33"/>
  <c r="H31" s="1"/>
  <c r="D33"/>
  <c r="E33"/>
  <c r="F33"/>
  <c r="G33"/>
  <c r="H33"/>
  <c r="L33"/>
  <c r="Q31" s="1"/>
  <c r="M33"/>
  <c r="N33"/>
  <c r="O33"/>
  <c r="P33"/>
  <c r="Q33"/>
  <c r="T33"/>
  <c r="U33"/>
  <c r="V33"/>
  <c r="W33"/>
  <c r="X33"/>
  <c r="Y31"/>
  <c r="Y33"/>
  <c r="C46"/>
  <c r="D46"/>
  <c r="H44" s="1"/>
  <c r="E46"/>
  <c r="F46"/>
  <c r="G46"/>
  <c r="H46"/>
  <c r="L46"/>
  <c r="Q44" s="1"/>
  <c r="M46"/>
  <c r="N46"/>
  <c r="O46"/>
  <c r="P46"/>
  <c r="Q46"/>
  <c r="T46"/>
  <c r="Y44" s="1"/>
  <c r="U46"/>
  <c r="V46"/>
  <c r="W46"/>
  <c r="X46"/>
  <c r="Y46"/>
  <c r="Q60"/>
  <c r="P60"/>
  <c r="O60"/>
  <c r="N60"/>
  <c r="M60"/>
  <c r="L60"/>
  <c r="H60"/>
  <c r="G60"/>
  <c r="F60"/>
  <c r="E60"/>
  <c r="H58" s="1"/>
  <c r="D60"/>
  <c r="C60"/>
  <c r="C6"/>
  <c r="H4" s="1"/>
  <c r="H6"/>
  <c r="G6"/>
  <c r="F6"/>
  <c r="E6"/>
  <c r="D6"/>
  <c r="F22" i="17"/>
  <c r="G23"/>
  <c r="F61"/>
  <c r="G62" s="1"/>
  <c r="F58"/>
  <c r="G59"/>
  <c r="F55"/>
  <c r="G56" s="1"/>
  <c r="C62"/>
  <c r="C58"/>
  <c r="C55"/>
  <c r="C52"/>
  <c r="F52"/>
  <c r="G53"/>
  <c r="F49"/>
  <c r="G50" s="1"/>
  <c r="F46"/>
  <c r="G47"/>
  <c r="F43"/>
  <c r="G44" s="1"/>
  <c r="F40"/>
  <c r="G41"/>
  <c r="F37"/>
  <c r="G38" s="1"/>
  <c r="F34"/>
  <c r="G35"/>
  <c r="F31"/>
  <c r="G32" s="1"/>
  <c r="F28"/>
  <c r="G29"/>
  <c r="F25"/>
  <c r="G26" s="1"/>
  <c r="C49"/>
  <c r="C46"/>
  <c r="C43"/>
  <c r="C40"/>
  <c r="C37"/>
  <c r="C34"/>
  <c r="C31"/>
  <c r="C28"/>
  <c r="C25"/>
  <c r="C22"/>
  <c r="F8"/>
  <c r="C1"/>
  <c r="C4"/>
  <c r="F12"/>
  <c r="F9"/>
  <c r="F11"/>
  <c r="K8"/>
  <c r="L8"/>
  <c r="K9"/>
  <c r="L9" s="1"/>
  <c r="K10"/>
  <c r="L10"/>
  <c r="K11"/>
  <c r="L11" s="1"/>
  <c r="K12"/>
  <c r="L12"/>
  <c r="K13"/>
  <c r="L13" s="1"/>
  <c r="K14"/>
  <c r="L14"/>
  <c r="K15"/>
  <c r="L15" s="1"/>
  <c r="K16"/>
  <c r="L16"/>
  <c r="K17"/>
  <c r="L17" s="1"/>
  <c r="K18"/>
  <c r="L18"/>
  <c r="K19"/>
  <c r="L19" s="1"/>
  <c r="K20"/>
  <c r="L20"/>
  <c r="K21"/>
  <c r="L21" s="1"/>
  <c r="K22"/>
  <c r="L22"/>
  <c r="K23"/>
  <c r="L23" s="1"/>
  <c r="K24"/>
  <c r="L24"/>
  <c r="K25"/>
  <c r="L25" s="1"/>
  <c r="K26"/>
  <c r="L26"/>
  <c r="K27"/>
  <c r="L27" s="1"/>
  <c r="K28"/>
  <c r="L28"/>
  <c r="K29"/>
  <c r="L29" s="1"/>
  <c r="K30"/>
  <c r="L30"/>
  <c r="K31"/>
  <c r="L31" s="1"/>
  <c r="K32"/>
  <c r="L32"/>
  <c r="K33"/>
  <c r="L33" s="1"/>
  <c r="K34"/>
  <c r="L34"/>
  <c r="K35"/>
  <c r="L35" s="1"/>
  <c r="K36"/>
  <c r="K37"/>
  <c r="L36" s="1"/>
  <c r="K38"/>
  <c r="L37"/>
  <c r="K39"/>
  <c r="K40"/>
  <c r="L38" s="1"/>
  <c r="K41"/>
  <c r="L39"/>
  <c r="K42"/>
  <c r="K43"/>
  <c r="L40"/>
  <c r="K44"/>
  <c r="K45"/>
  <c r="K46"/>
  <c r="K47"/>
  <c r="K48"/>
  <c r="K49"/>
  <c r="K50"/>
  <c r="K51"/>
  <c r="K52"/>
  <c r="K53"/>
  <c r="K54"/>
  <c r="K55"/>
  <c r="L52" s="1"/>
  <c r="K56"/>
  <c r="L53" s="1"/>
  <c r="K7"/>
  <c r="L7" s="1"/>
  <c r="S11" i="21"/>
  <c r="S12"/>
  <c r="S13"/>
  <c r="S14"/>
  <c r="M95" i="20"/>
  <c r="S15" i="21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10"/>
  <c r="L65" i="17"/>
  <c r="L66"/>
  <c r="L67"/>
  <c r="L68"/>
  <c r="L69"/>
  <c r="L70"/>
  <c r="L71"/>
  <c r="L54"/>
  <c r="L55"/>
  <c r="L56"/>
  <c r="L57"/>
  <c r="L58"/>
  <c r="L59"/>
  <c r="L60"/>
  <c r="L61"/>
  <c r="L62"/>
  <c r="L63"/>
  <c r="L64"/>
  <c r="C16"/>
  <c r="Q58" i="20"/>
  <c r="N95"/>
  <c r="P95"/>
  <c r="O95"/>
  <c r="L95"/>
  <c r="Q93" s="1"/>
  <c r="Q95"/>
</calcChain>
</file>

<file path=xl/comments1.xml><?xml version="1.0" encoding="utf-8"?>
<comments xmlns="http://schemas.openxmlformats.org/spreadsheetml/2006/main">
  <authors>
    <author>Than Chew Keok</author>
  </authors>
  <commentList>
    <comment ref="E8" authorId="0">
      <text>
        <r>
          <rPr>
            <sz val="9"/>
            <color indexed="81"/>
            <rFont val="Tahoma"/>
            <family val="2"/>
          </rPr>
          <t xml:space="preserve">Nilai 1
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Nilai 2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Nilai 3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Nilai 4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Nilai 5
</t>
        </r>
      </text>
    </comment>
    <comment ref="J8" authorId="0">
      <text>
        <r>
          <rPr>
            <sz val="9"/>
            <color indexed="81"/>
            <rFont val="Tahoma"/>
            <family val="2"/>
          </rPr>
          <t xml:space="preserve">Nilai 6
</t>
        </r>
      </text>
    </comment>
    <comment ref="K8" authorId="0">
      <text>
        <r>
          <rPr>
            <sz val="9"/>
            <color indexed="81"/>
            <rFont val="Tahoma"/>
            <family val="2"/>
          </rPr>
          <t xml:space="preserve">Nilai 7
</t>
        </r>
      </text>
    </comment>
    <comment ref="L8" authorId="0">
      <text>
        <r>
          <rPr>
            <sz val="9"/>
            <color indexed="81"/>
            <rFont val="Tahoma"/>
            <family val="2"/>
          </rPr>
          <t xml:space="preserve">Nilai 8
</t>
        </r>
      </text>
    </comment>
    <comment ref="M8" authorId="0">
      <text>
        <r>
          <rPr>
            <sz val="9"/>
            <color indexed="81"/>
            <rFont val="Tahoma"/>
            <family val="2"/>
          </rPr>
          <t xml:space="preserve">Nilai 9
</t>
        </r>
      </text>
    </comment>
    <comment ref="N8" authorId="0">
      <text>
        <r>
          <rPr>
            <sz val="9"/>
            <color indexed="81"/>
            <rFont val="Tahoma"/>
            <family val="2"/>
          </rPr>
          <t xml:space="preserve">Nilai 10
</t>
        </r>
      </text>
    </comment>
    <comment ref="O8" authorId="0">
      <text>
        <r>
          <rPr>
            <sz val="9"/>
            <color indexed="81"/>
            <rFont val="Tahoma"/>
            <family val="2"/>
          </rPr>
          <t xml:space="preserve">Nilai 11
</t>
        </r>
      </text>
    </comment>
    <comment ref="P8" authorId="0">
      <text>
        <r>
          <rPr>
            <sz val="9"/>
            <color indexed="81"/>
            <rFont val="Tahoma"/>
            <family val="2"/>
          </rPr>
          <t xml:space="preserve">Nilai 12
</t>
        </r>
      </text>
    </comment>
    <comment ref="Q8" authorId="0">
      <text>
        <r>
          <rPr>
            <sz val="9"/>
            <color indexed="81"/>
            <rFont val="Tahoma"/>
            <family val="2"/>
          </rPr>
          <t xml:space="preserve">Nilai 13
</t>
        </r>
      </text>
    </comment>
    <comment ref="R8" authorId="0">
      <text>
        <r>
          <rPr>
            <sz val="9"/>
            <color indexed="81"/>
            <rFont val="Tahoma"/>
            <family val="2"/>
          </rPr>
          <t xml:space="preserve">Nilai 14
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Standard Kandungan (SK) 1
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(SK) 2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SK 3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SK 4
</t>
        </r>
      </text>
    </comment>
    <comment ref="I9" authorId="0">
      <text>
        <r>
          <rPr>
            <sz val="9"/>
            <color indexed="81"/>
            <rFont val="Tahoma"/>
            <family val="2"/>
          </rPr>
          <t xml:space="preserve">SK 5
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SK 6
</t>
        </r>
      </text>
    </comment>
    <comment ref="K9" authorId="0">
      <text>
        <r>
          <rPr>
            <sz val="9"/>
            <color indexed="81"/>
            <rFont val="Tahoma"/>
            <family val="2"/>
          </rPr>
          <t xml:space="preserve">SK 7
</t>
        </r>
      </text>
    </comment>
    <comment ref="L9" authorId="0">
      <text>
        <r>
          <rPr>
            <sz val="9"/>
            <color indexed="81"/>
            <rFont val="Tahoma"/>
            <family val="2"/>
          </rPr>
          <t xml:space="preserve">SK 8
</t>
        </r>
      </text>
    </comment>
    <comment ref="M9" authorId="0">
      <text>
        <r>
          <rPr>
            <sz val="9"/>
            <color indexed="81"/>
            <rFont val="Tahoma"/>
            <family val="2"/>
          </rPr>
          <t xml:space="preserve">SK 9
</t>
        </r>
      </text>
    </comment>
    <comment ref="N9" authorId="0">
      <text>
        <r>
          <rPr>
            <sz val="9"/>
            <color indexed="81"/>
            <rFont val="Tahoma"/>
            <family val="2"/>
          </rPr>
          <t xml:space="preserve">SK 10
</t>
        </r>
      </text>
    </comment>
    <comment ref="O9" authorId="0">
      <text>
        <r>
          <rPr>
            <sz val="9"/>
            <color indexed="81"/>
            <rFont val="Tahoma"/>
            <family val="2"/>
          </rPr>
          <t xml:space="preserve">SK 11
</t>
        </r>
      </text>
    </comment>
    <comment ref="P9" authorId="0">
      <text>
        <r>
          <rPr>
            <sz val="9"/>
            <color indexed="81"/>
            <rFont val="Tahoma"/>
            <family val="2"/>
          </rPr>
          <t xml:space="preserve">SK 12
</t>
        </r>
      </text>
    </comment>
    <comment ref="Q9" authorId="0">
      <text>
        <r>
          <rPr>
            <sz val="9"/>
            <color indexed="81"/>
            <rFont val="Tahoma"/>
            <family val="2"/>
          </rPr>
          <t xml:space="preserve">SK 13
</t>
        </r>
      </text>
    </comment>
    <comment ref="R9" authorId="0">
      <text>
        <r>
          <rPr>
            <sz val="9"/>
            <color indexed="81"/>
            <rFont val="Tahoma"/>
            <family val="2"/>
          </rPr>
          <t xml:space="preserve">SK 14
</t>
        </r>
      </text>
    </comment>
  </commentList>
</comments>
</file>

<file path=xl/comments2.xml><?xml version="1.0" encoding="utf-8"?>
<comments xmlns="http://schemas.openxmlformats.org/spreadsheetml/2006/main">
  <authors>
    <author>Than Chew Keok</author>
  </authors>
  <commentList>
    <comment ref="B4" authorId="0">
      <text>
        <r>
          <rPr>
            <sz val="9"/>
            <color indexed="81"/>
            <rFont val="Tahoma"/>
            <family val="2"/>
          </rPr>
          <t xml:space="preserve">Standard Kandungan (SK) 1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SK 2
</t>
        </r>
      </text>
    </comment>
    <comment ref="B24" authorId="0">
      <text>
        <r>
          <rPr>
            <sz val="9"/>
            <color indexed="81"/>
            <rFont val="Tahoma"/>
            <family val="2"/>
          </rPr>
          <t xml:space="preserve">SK 3
</t>
        </r>
      </text>
    </comment>
    <comment ref="B34" authorId="0">
      <text>
        <r>
          <rPr>
            <sz val="9"/>
            <color indexed="81"/>
            <rFont val="Tahoma"/>
            <family val="2"/>
          </rPr>
          <t xml:space="preserve">SK 4
</t>
        </r>
      </text>
    </comment>
    <comment ref="B44" authorId="0">
      <text>
        <r>
          <rPr>
            <sz val="9"/>
            <color indexed="81"/>
            <rFont val="Tahoma"/>
            <family val="2"/>
          </rPr>
          <t xml:space="preserve">SK 5
</t>
        </r>
      </text>
    </comment>
    <comment ref="B54" authorId="0">
      <text>
        <r>
          <rPr>
            <sz val="9"/>
            <color indexed="81"/>
            <rFont val="Tahoma"/>
            <family val="2"/>
          </rPr>
          <t xml:space="preserve">SK 6
</t>
        </r>
      </text>
    </comment>
    <comment ref="B64" authorId="0">
      <text>
        <r>
          <rPr>
            <sz val="9"/>
            <color indexed="81"/>
            <rFont val="Tahoma"/>
            <family val="2"/>
          </rPr>
          <t xml:space="preserve">Standard Kandungan (SK) 7
</t>
        </r>
      </text>
    </comment>
    <comment ref="B74" authorId="0">
      <text>
        <r>
          <rPr>
            <sz val="9"/>
            <color indexed="81"/>
            <rFont val="Tahoma"/>
            <family val="2"/>
          </rPr>
          <t xml:space="preserve">SK 8
</t>
        </r>
      </text>
    </comment>
    <comment ref="B83" authorId="0">
      <text>
        <r>
          <rPr>
            <sz val="9"/>
            <color indexed="81"/>
            <rFont val="Tahoma"/>
            <family val="2"/>
          </rPr>
          <t xml:space="preserve">SK 9
</t>
        </r>
      </text>
    </comment>
    <comment ref="B92" authorId="0">
      <text>
        <r>
          <rPr>
            <sz val="9"/>
            <color indexed="81"/>
            <rFont val="Tahoma"/>
            <family val="2"/>
          </rPr>
          <t xml:space="preserve">SK 10
</t>
        </r>
      </text>
    </comment>
    <comment ref="B101" authorId="0">
      <text>
        <r>
          <rPr>
            <sz val="9"/>
            <color indexed="81"/>
            <rFont val="Tahoma"/>
            <family val="2"/>
          </rPr>
          <t xml:space="preserve">SK 11
</t>
        </r>
      </text>
    </comment>
    <comment ref="B110" authorId="0">
      <text>
        <r>
          <rPr>
            <sz val="9"/>
            <color indexed="81"/>
            <rFont val="Tahoma"/>
            <family val="2"/>
          </rPr>
          <t xml:space="preserve">SK 12
</t>
        </r>
      </text>
    </comment>
    <comment ref="B119" authorId="0">
      <text>
        <r>
          <rPr>
            <sz val="9"/>
            <color indexed="81"/>
            <rFont val="Tahoma"/>
            <family val="2"/>
          </rPr>
          <t xml:space="preserve">SK 13
</t>
        </r>
      </text>
    </comment>
    <comment ref="B128" authorId="0">
      <text>
        <r>
          <rPr>
            <sz val="9"/>
            <color indexed="81"/>
            <rFont val="Tahoma"/>
            <family val="2"/>
          </rPr>
          <t xml:space="preserve">Standard Kandungan (SK) 14
</t>
        </r>
      </text>
    </comment>
  </commentList>
</comments>
</file>

<file path=xl/sharedStrings.xml><?xml version="1.0" encoding="utf-8"?>
<sst xmlns="http://schemas.openxmlformats.org/spreadsheetml/2006/main" count="441" uniqueCount="233">
  <si>
    <t>BIL</t>
  </si>
  <si>
    <t>JANTINA</t>
  </si>
  <si>
    <t>NAMA MURID</t>
  </si>
  <si>
    <t>Berikut adalah pernyataan bagi kemahiran yang telah dikuasai:</t>
  </si>
  <si>
    <t>:</t>
  </si>
  <si>
    <t>Nama Murid</t>
  </si>
  <si>
    <t>Jantina</t>
  </si>
  <si>
    <t>Kelas</t>
  </si>
  <si>
    <t>Tarikh Pelaporan</t>
  </si>
  <si>
    <t>Kelas :</t>
  </si>
  <si>
    <t>NAMA GURU MATA PELAJARAN :</t>
  </si>
  <si>
    <t>………………………………..…............</t>
  </si>
  <si>
    <t>TAFSIRAN</t>
  </si>
  <si>
    <t>………………………………………..</t>
  </si>
  <si>
    <t>BAND KESELURUHAN</t>
  </si>
  <si>
    <t>Bil Pel</t>
  </si>
  <si>
    <t>Jumlah semua</t>
  </si>
  <si>
    <t xml:space="preserve">  </t>
  </si>
  <si>
    <t>Kepercayaan Kepada Tuhan</t>
  </si>
  <si>
    <t>Berterima Kasih</t>
  </si>
  <si>
    <t>Hemah Tinggi</t>
  </si>
  <si>
    <t>Hormat</t>
  </si>
  <si>
    <t>Kasih Sayang</t>
  </si>
  <si>
    <t>Keadilan</t>
  </si>
  <si>
    <t>Keberanian</t>
  </si>
  <si>
    <t>Kejujuran</t>
  </si>
  <si>
    <t>Kerajinan</t>
  </si>
  <si>
    <t>Kerjasama</t>
  </si>
  <si>
    <t>Kesederhanaan</t>
  </si>
  <si>
    <t>Toleransi</t>
  </si>
  <si>
    <t>Keseluruhan</t>
  </si>
  <si>
    <t>(Guru Matapelajaran Pendidikan Moral)</t>
  </si>
  <si>
    <t>( Guru Besar )</t>
  </si>
  <si>
    <t>TAHAP PENGUASAAN</t>
  </si>
  <si>
    <t>STANDARD KANDUNGAN</t>
  </si>
  <si>
    <t>TP1</t>
  </si>
  <si>
    <t>TP2</t>
  </si>
  <si>
    <t>TP3</t>
  </si>
  <si>
    <t>TP4</t>
  </si>
  <si>
    <t>TP5</t>
  </si>
  <si>
    <t>TP6</t>
  </si>
  <si>
    <t xml:space="preserve"> </t>
  </si>
  <si>
    <t>Tahap Penguasaan</t>
  </si>
  <si>
    <t>SK1</t>
  </si>
  <si>
    <t>SK2</t>
  </si>
  <si>
    <t>SK3</t>
  </si>
  <si>
    <t>SK4</t>
  </si>
  <si>
    <t>SK5</t>
  </si>
  <si>
    <t>SK6</t>
  </si>
  <si>
    <t>SK7</t>
  </si>
  <si>
    <t>SK8</t>
  </si>
  <si>
    <t>SK9</t>
  </si>
  <si>
    <t>SK10</t>
  </si>
  <si>
    <t>SK11</t>
  </si>
  <si>
    <t>SK12</t>
  </si>
  <si>
    <t>SK13</t>
  </si>
  <si>
    <t>SK14</t>
  </si>
  <si>
    <t>L</t>
  </si>
  <si>
    <t>GRAF TAHAP PENGUASAAN NILAI BAGI MATA PELAJARAN PENDIDIKAN MORAL</t>
  </si>
  <si>
    <t>CHAN WENG</t>
  </si>
  <si>
    <t>CHEW XIN YAO</t>
  </si>
  <si>
    <t>CHEW ZHEN JIE</t>
  </si>
  <si>
    <t>CHIN JIA HUI</t>
  </si>
  <si>
    <t>P</t>
  </si>
  <si>
    <t>GINA TAN CHIN CIA</t>
  </si>
  <si>
    <t>HA ZHI QI</t>
  </si>
  <si>
    <t>KHERN WEI QI</t>
  </si>
  <si>
    <t>KOK HUA EN</t>
  </si>
  <si>
    <t>KOK LOK KEN</t>
  </si>
  <si>
    <t>KOO XI QING</t>
  </si>
  <si>
    <t>LEE JAY JUN</t>
  </si>
  <si>
    <t>LEE JIA XUAN</t>
  </si>
  <si>
    <t>LEE LIEN</t>
  </si>
  <si>
    <t>LEE PEI HUI</t>
  </si>
  <si>
    <t>LEON KOH LI YANG</t>
  </si>
  <si>
    <t>LIEW JIN ANN</t>
  </si>
  <si>
    <t>LIM CHIA HUI</t>
  </si>
  <si>
    <t>LIM ZE YI</t>
  </si>
  <si>
    <t>LIM ZHONG SHENG</t>
  </si>
  <si>
    <t>LIN JUN JIE</t>
  </si>
  <si>
    <t>LOONG CHAY HUI</t>
  </si>
  <si>
    <t>LOW IAN</t>
  </si>
  <si>
    <t>MARCUS OON SHI YUAN</t>
  </si>
  <si>
    <t>NG YI WEN</t>
  </si>
  <si>
    <t>NG ZI JIN</t>
  </si>
  <si>
    <t>ONG HUI YAN KIMBERLY</t>
  </si>
  <si>
    <t>SEOW JAXINE</t>
  </si>
  <si>
    <t>TAN SZE YIN</t>
  </si>
  <si>
    <t>TAN VICTOR</t>
  </si>
  <si>
    <t>TAN ZHI WEI</t>
  </si>
  <si>
    <t>TAY KAI JUN</t>
  </si>
  <si>
    <t>TEE JIAN WEI</t>
  </si>
  <si>
    <t>TEE YI TING</t>
  </si>
  <si>
    <t>THAM YUN XUAN</t>
  </si>
  <si>
    <t>THIA YEE XIN</t>
  </si>
  <si>
    <t>TONG YONG XIANG</t>
  </si>
  <si>
    <t>VALERIE LEE YII JIE</t>
  </si>
  <si>
    <t>YANG KAI WEI</t>
  </si>
  <si>
    <t>YEONG JING XIAN</t>
  </si>
  <si>
    <t>YIP XUE NI</t>
  </si>
  <si>
    <t>ANG ZHI LIN</t>
  </si>
  <si>
    <t>CHEW ZE MING</t>
  </si>
  <si>
    <t>CHUA WEN JIN</t>
  </si>
  <si>
    <t>DOUGLAS CHUAH CHONG CHI</t>
  </si>
  <si>
    <t>GAN YI XUAN</t>
  </si>
  <si>
    <t>GOH HUI YI</t>
    <phoneticPr fontId="0" type="noConversion"/>
  </si>
  <si>
    <t>JEFFERSON HENG KIAN SHEN</t>
  </si>
  <si>
    <t>JOEY YEOH HUEY WERN</t>
  </si>
  <si>
    <t>KENNETH TAN KIEN NIAN</t>
  </si>
  <si>
    <t>NO K/P</t>
  </si>
  <si>
    <t>NILAI</t>
  </si>
  <si>
    <t>Nama Guru P. Moral</t>
  </si>
  <si>
    <t>No. Kad Pengenalan</t>
  </si>
  <si>
    <t>Bertanggung  jawab</t>
  </si>
  <si>
    <t>PN SITI AMINAH BT AHAMAD</t>
  </si>
  <si>
    <t>DATA PERNYATAAN TAHAP PENGUASAAN MURID</t>
  </si>
  <si>
    <t>Murid menyatakan cara melaksanakan ajaran agama dan kepercayaan</t>
  </si>
  <si>
    <t>Murid menerangkan kepentingan melaksanakan ajaran agama dan kepercayaan demi keharmonian negara</t>
  </si>
  <si>
    <t>Murid menunjukkan cara melaksanakan ajaran agama dan kepercayaan demi keharmonian negara dengan bimbingan</t>
  </si>
  <si>
    <t>Murid menunjukkan cara melaksanakan ajaran agama dan kepercayaan demi keharmonian negara dalam pelbagai situasi</t>
  </si>
  <si>
    <t>Murid melaksanakan ajaran agama dan kepercayaan demi keharmonian negara dalam kehidupan seharian</t>
  </si>
  <si>
    <t>Murid melaksanakan ajaran agama dan kepercayaan demi keharmonian negara dalam kehidupan seharian dan boleh dicontohi</t>
  </si>
  <si>
    <t>SK 1:MELAKSANAKAN AJARAN AGAMA DAN KEPERCAYAAN DEMI KEHARMONIAN NEGARA</t>
  </si>
  <si>
    <t>SK 2:MENGHULURKAN BANTUAN KEPADA YANG MEMERLUKAN DEMI KESEJAHTERAAN NEGARA</t>
  </si>
  <si>
    <t>Murid menyatakan cara menghulurkan bantuan kepada yang memerlukannya</t>
  </si>
  <si>
    <t>Murid menerangkan  kepentingan menghulurkan bantuan kepada yang memerlukannya</t>
  </si>
  <si>
    <t>Murid menunjukkan cara menghulurkan bantuan kepada yang memerlukannya dengan bimbingan</t>
  </si>
  <si>
    <t>Murid menunjukkan cara menghulurkan bantuan kepada yang memerlukannya dalam pelbagai situasi</t>
  </si>
  <si>
    <t>Murid mengamalkan sikap rela  menghulurkan bantuan kepada yang memerlukannya dalam kehidupan seharian</t>
  </si>
  <si>
    <t xml:space="preserve">Murid mengamalkan sikap rela menghulurkan bantuan kepada yang memerlukannya dalam kehidupan seharian dan boleh dicontohi </t>
  </si>
  <si>
    <t>SK 3:MENUNAIKAN TANGGUNGJAWAB KEPADA NEGARA</t>
  </si>
  <si>
    <t>Murid menyatakan tanggungjawab yang dilaksanakan dalam kempen kemanusiaan yang dijalankan di dalam negara</t>
  </si>
  <si>
    <t>Murid menerangkan  kepentingan menunaikan tanggungjawab dalam kempen kemanusiaan yang dijalankan di dalam negara</t>
  </si>
  <si>
    <t>Murid menunjukkan cara  menunaikan tanggungjawab dalam kempen kemanusiaan yang dijalankan di dalam negara dengan bimbingan guru</t>
  </si>
  <si>
    <t>Murid menunjukkan cara menunaikan tanggungjawab dalam kempen kemanusiaan yang dijalankan di dalam negara dalam pelbagai situasi</t>
  </si>
  <si>
    <t>Murid menunaikan tanggungjawab dalam kempen kemanusiaan yang dijalankan di dalam negara dalam kehidupan seharian</t>
  </si>
  <si>
    <t>Murid menunaikan tanggungjawab dalam kempen kemanusiaan yang dijalankan di dalam negara dalam  kehidupan seharian dan boleh dicontohi.</t>
  </si>
  <si>
    <t>SK 4:MENGHARGAI JASA DAN PENGORBANAN TOKOH NEGARA</t>
  </si>
  <si>
    <t>Murid menyatakan cara menghargai jasa dan pengorbanan tokoh negara</t>
  </si>
  <si>
    <t>Murid menerangkan kepentingan menghargai jasa dan pengorbanan tokoh negara</t>
  </si>
  <si>
    <t>Murid menunjukkan cara  menghargai jasa dan pengorbanan tokoh negara dengan bimbingan guru</t>
  </si>
  <si>
    <t>Murid menunjukkan  cara menghargai jasa dan pengorbanan tokoh negara dalam pelbagai situasi</t>
  </si>
  <si>
    <t>Murid mengamalkan sikap menghargai jasa dan pengorbanan tokoh negara dalam kehidupan seharian</t>
  </si>
  <si>
    <t>Murid mengamalkan sikap menghargai jasa dan pengorbanan tokoh negara dalam kehidupan seharian dan boleh dicontohi</t>
  </si>
  <si>
    <t>SK 5:MENGAMALKAN SIKAP YANG BERSOPAN APABILA MENDAPATKAN PERKHIDMATAN</t>
  </si>
  <si>
    <t>Murid menyatakan  cara mengamalkan sikap bersopan apabila mendapatkan perkhidmatan</t>
  </si>
  <si>
    <t>Murid menerangkan kepentingan mengamalkan sikap bersopan apabila mendapatkan perkhidmatan</t>
  </si>
  <si>
    <t>Murid menunjukkan cara mengamalkan sikap bersopan apabila mendapatkan perkhidmatan dengan bimbingan</t>
  </si>
  <si>
    <t>Murid menunjukkan cara sikap bersopan apabila mendapatkan perkhidmatan dalam pelbagai situasi</t>
  </si>
  <si>
    <t>Murid  mengamalkan sikap bersopan apabila mendapatkan perkhidmatan dalam kehidupan seharian</t>
  </si>
  <si>
    <t>Murid mengamalkan sikap bersopan apabila mendapatkan perkhidmatan dalam kehidupan seharian dan boleh dicontohi</t>
  </si>
  <si>
    <t>SK 6:MENGHORMATI NEGARA</t>
  </si>
  <si>
    <t>Murid menyatakan cara menghormati negara</t>
  </si>
  <si>
    <t>Murid menerangkan kepentingan menghormati negara</t>
  </si>
  <si>
    <t>Murid menunjukkan cara menghormati negara dengan bimbingan</t>
  </si>
  <si>
    <t>Murid menunjukkan cara  menghormati negara dalam pelbagai situasi</t>
  </si>
  <si>
    <t>Murid mengamalkan sikap menghormati   negara dalam kehidupan seharian</t>
  </si>
  <si>
    <t>Murid mengamalkan sikap menghormati   negara dalam kehidupan seharian dan boleh dicontohi</t>
  </si>
  <si>
    <t>SK 7:MENYAYANGI ALAM SEKITAR UNTUK MENJAMIN KESEJAHTERAAN NEGARA</t>
  </si>
  <si>
    <t>Murid menyatakan cara menyayangi alam sekitar</t>
  </si>
  <si>
    <t>Murid menerangkan kepentingan menyayangi alam sekitar</t>
  </si>
  <si>
    <t>Murid menunjukkan cara menyayangi  alam sekitar dengan bimbingan</t>
  </si>
  <si>
    <t>Murid menunjukkan cara menyayangi  alam sekitar dalam pelbagai situasi</t>
  </si>
  <si>
    <t>Murid mengamalkan nilai menyayangi alam sekitar dalam kehidupan seharian</t>
  </si>
  <si>
    <t xml:space="preserve">Murid mengamalkan nilai menyayangi alam sekitar dalam kehidupan seharian dan boleh dicontohi
</t>
  </si>
  <si>
    <t>SK 8:BERSIKAP ADIL UNTUK KESEJAHTERAAN NEGARA</t>
  </si>
  <si>
    <t>Murid menyatakan cara bersikap adil untuk kesejahteraan negara</t>
  </si>
  <si>
    <t>Murid menerangkan kepentingan bersikap adil untuk kesejahteraan negara</t>
  </si>
  <si>
    <t>Murid menunjukkan cara  bersikap adil untuk kesejahteraan negara dengan bimbingan</t>
  </si>
  <si>
    <t>Murid menunjukkan cara  bersikap adil untuk kesejahteraan negara dalam pelbagai situasi</t>
  </si>
  <si>
    <t>Murid mengamalkan sikap adil untuk kesejahteraan negara dalam perlakuan seharian</t>
  </si>
  <si>
    <t xml:space="preserve">Murid mengamalkan sikap adil untuk kesejahteraan negara dalam kehidupan seharian dan boleh dicontohi
</t>
  </si>
  <si>
    <t>SK 9: MEMPERTAHANKAN NAMA BAIK NEGARA</t>
  </si>
  <si>
    <t>Murid  menyatakan cara mempertahankan nama baik negara</t>
  </si>
  <si>
    <t>Murid menerangkan kepentingan mempertahankan nama baik negara</t>
  </si>
  <si>
    <t>Murid menunjukkan cara mempertahankan nama baik negara dengan bimbingan</t>
  </si>
  <si>
    <t>Murid menunjukkan cara  mempertahankan nama baik negara dalam pelbagai situasi secara beradab</t>
  </si>
  <si>
    <t>Murid mengamalkan sikap mempertahankan nama baik negara  dalam kehidupan seharian secara beradab</t>
  </si>
  <si>
    <t>Murid mengamalkan sikap mempertahankan nama baik negara  dalam kehidupan seharian secara beradab dan boleh dicontohi</t>
  </si>
  <si>
    <t>SK 10:MENGAMALKAN KEJUJURAN DEMI KEHARMONIAN NEGARA</t>
  </si>
  <si>
    <t>Murid menyatakan cara bersikap jujur demi keharmonian negara</t>
  </si>
  <si>
    <t>Murid menerangkan kepentingan mengamalkan kejujuran demi keharmonian negara</t>
  </si>
  <si>
    <t>Murid menunjukkan cara mengamalkan kejujuran demi keharmonian negara dengan bimbingan</t>
  </si>
  <si>
    <t>Murid menunjukkan  cara mengamalkan kejujuran demi keharmonian negara dalam pelbagai situasi</t>
  </si>
  <si>
    <t>Murid mengamalkan kejujuran demi keharmonian negara dalam kehidupan seharian</t>
  </si>
  <si>
    <t>Murid mengamalkan kejujuran demi keharmonian negara dalam kehidupan seharian dan boleh dicontohi</t>
  </si>
  <si>
    <t>SK 11:MENGAMALKAN SIKAP RAJIN DEMI KEMAJUAN NEGARA</t>
  </si>
  <si>
    <t>Murid menyatakan cara bersikap rajin demi kemajuan negara</t>
  </si>
  <si>
    <t>Murid menerangkan kepentingan bersikap rajin demi kemajuan negara</t>
  </si>
  <si>
    <t>Murid menunjukkan cara bersikap rajin demi kemajuan negara dengan bimbingan</t>
  </si>
  <si>
    <t>Murid menunjukkan cara bersikap rajin demi kemajuan negara dalam pelbagai situasi</t>
  </si>
  <si>
    <t>Murid mengamalkan sikap rajin demi kemajuan negara dalam kehidupan seharian</t>
  </si>
  <si>
    <t>Murid mengamalkan sikap rajin demi kemajuan negara dalam kehidupan seharian dan boleh dicontohi</t>
  </si>
  <si>
    <t>SK 12:MENGAMALKAN SIKAP KERJASAMA UNTUK KEBAIKAN BERSAMA</t>
  </si>
  <si>
    <t>Murid menyatakan cara bersikap kerjasama</t>
  </si>
  <si>
    <t xml:space="preserve">Murid menerangkan kepentingan bersikap kerjasama untuk kebaikan bersama </t>
  </si>
  <si>
    <t>Murid menunjukkan cara mengamalkan sikap kerjasama untuk kebaikan bersama dengan bimbingan</t>
  </si>
  <si>
    <t>Murid menunjukkan cara mengamalkan sikap kerjasama untuk kebaikan bersama dalam pelbagai situasi</t>
  </si>
  <si>
    <t>Murid mengamalkan sikap kerjasama untuk kebaikan bersama dalam kehidupan seharian.</t>
  </si>
  <si>
    <t>Murid mengamalkan sikap kerjasama untuk kebaikan bersama dalam kehidupan seharian dan boleh dicontohi</t>
  </si>
  <si>
    <t>SK 13:MENGGUNAKAN PRASARANA YANG DISEDIAKAN SECARA BERHEMAH</t>
  </si>
  <si>
    <t>Murid menyatakan cara menggunakan prasarana yang disediakan secara berhemah</t>
  </si>
  <si>
    <t>Murid menerangkan kepentingan menggunakan prasarana yang disediakan secara berhemah</t>
  </si>
  <si>
    <t>Murid menunjukkan cara  menggunakan prasarana yang disediakan secara berhemah dengan bimbingan</t>
  </si>
  <si>
    <t>Murid menunjukkan cara menggunakan prasarana yang disediakan secara berhemah dalam pelbagai situasi</t>
  </si>
  <si>
    <t>Murid mengamalkan sikap menggunakan prasarana yang disediakan secara berhemah dalam kehidupan seharian.</t>
  </si>
  <si>
    <t>Murid mengamalkan sikap menggunakan prasarana yang disediakan secara berhemah dalam kehidupan seharian dan boleh dicontohi</t>
  </si>
  <si>
    <t>SK 14:MENGAMALKAN SIKAP TOLERANSI DEMI KESEJAHTERAAN NEGARA</t>
  </si>
  <si>
    <t>Murid menyatakan cara mengamalkan sikap toleransi demi kesejahteraaan negara</t>
  </si>
  <si>
    <t>Murid menerangkan kepentingan mengamalkan sikap toleransi demi kesejahteraaan negara</t>
  </si>
  <si>
    <t>Murid menunjukkan cara mengamalkan sikap toleransi demi kesejahteraaan negara dengan bimbingan</t>
  </si>
  <si>
    <t>Murid menunjukkan cara mengamalkan sikap toleransi demi kesejahteraaan negara dalam pelbagai situasi</t>
  </si>
  <si>
    <t>Murid mengamalkan sikap toleransi demi kesejahteraaan negara dalam kehidupan seharian</t>
  </si>
  <si>
    <t>Murid mengamalkan sikap toleransi demi kesejahteraaan negara dalam kehidupan seharian dan boleh dicontohi</t>
  </si>
  <si>
    <t>Baik Hati</t>
  </si>
  <si>
    <t>Menghormati Amalan Beribadat Pelbagai Agama dan Kepercayaan Jiran</t>
  </si>
  <si>
    <t>Memberi Bantuan Kepada Jiran</t>
  </si>
  <si>
    <t>Melaksanakan tanggungjawab sebagai jiran</t>
  </si>
  <si>
    <t>Menghargai Sumbangan jiran</t>
  </si>
  <si>
    <t>Mengamalkan Adab Dalam Pergaulan Dengan Jiran</t>
  </si>
  <si>
    <t>Menghormati jiran</t>
  </si>
  <si>
    <t>Menyayangi jiran</t>
  </si>
  <si>
    <t>Mengamalkan Keadilan Terhadap jiran</t>
  </si>
  <si>
    <t>Mengamalkan sikap berani menyuarakan Pandangan yang Membina Terhadap jiran</t>
  </si>
  <si>
    <t>Mengamalkan Sikap Jujur Dalam Perhubungan dengan Jiran</t>
  </si>
  <si>
    <t>Mengamalkan Sikap Rajin Sesama Jiran</t>
  </si>
  <si>
    <t>Bekerjasama Dengan Jiran</t>
  </si>
  <si>
    <t>Mengamalkan Sikap sederhana Sesama Jiran</t>
  </si>
  <si>
    <t>Mengamalkan Sikap Toleransi Sesama Jiran</t>
  </si>
  <si>
    <t>SJK(C)  FOON YEW 1</t>
    <phoneticPr fontId="30" type="noConversion"/>
  </si>
  <si>
    <t xml:space="preserve">JALAN KEBUN TEH </t>
    <phoneticPr fontId="30" type="noConversion"/>
  </si>
  <si>
    <t>80250 JOHOR BAHRU, JOHOR</t>
    <phoneticPr fontId="30" type="noConversion"/>
  </si>
  <si>
    <t>PENTAKSIRAN  MATA PELAJARAN PENDIDIKAN MORALTAHUN 4</t>
    <phoneticPr fontId="30" type="noConversion"/>
  </si>
</sst>
</file>

<file path=xl/styles.xml><?xml version="1.0" encoding="utf-8"?>
<styleSheet xmlns="http://schemas.openxmlformats.org/spreadsheetml/2006/main">
  <numFmts count="1">
    <numFmt numFmtId="176" formatCode="000000\-00\-0000"/>
  </numFmts>
  <fonts count="31">
    <font>
      <sz val="11"/>
      <color theme="1"/>
      <name val="宋体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rgb="FFFF0000"/>
      <name val="宋体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宋体"/>
      <family val="2"/>
      <scheme val="minor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宋体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宋体"/>
      <family val="2"/>
      <scheme val="minor"/>
    </font>
    <font>
      <sz val="8"/>
      <color theme="1"/>
      <name val="Arial"/>
      <family val="2"/>
    </font>
    <font>
      <sz val="12"/>
      <color indexed="8"/>
      <name val="宋体"/>
      <family val="2"/>
      <scheme val="minor"/>
    </font>
    <font>
      <sz val="11"/>
      <color indexed="8"/>
      <name val="宋体"/>
      <family val="2"/>
      <scheme val="minor"/>
    </font>
    <font>
      <sz val="9"/>
      <color indexed="8"/>
      <name val="宋体"/>
      <family val="2"/>
      <scheme val="minor"/>
    </font>
    <font>
      <sz val="10"/>
      <color indexed="8"/>
      <name val="宋体"/>
      <family val="2"/>
      <scheme val="minor"/>
    </font>
    <font>
      <sz val="11"/>
      <color rgb="FF00B050"/>
      <name val="Arial"/>
      <family val="2"/>
    </font>
    <font>
      <sz val="12"/>
      <color rgb="FF00B050"/>
      <name val="宋体"/>
      <family val="2"/>
      <scheme val="minor"/>
    </font>
    <font>
      <sz val="11"/>
      <color rgb="FF00B050"/>
      <name val="宋体"/>
      <family val="2"/>
      <scheme val="minor"/>
    </font>
    <font>
      <sz val="14"/>
      <color theme="1"/>
      <name val="宋体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8" fillId="0" borderId="1" xfId="0" applyFont="1" applyBorder="1"/>
    <xf numFmtId="0" fontId="10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8" fillId="0" borderId="0" xfId="0" applyNumberFormat="1" applyFont="1" applyAlignment="1">
      <alignment horizontal="left" vertical="top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wrapText="1"/>
    </xf>
    <xf numFmtId="0" fontId="4" fillId="4" borderId="8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top" wrapText="1"/>
    </xf>
    <xf numFmtId="0" fontId="9" fillId="5" borderId="8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top" wrapText="1"/>
    </xf>
    <xf numFmtId="0" fontId="8" fillId="6" borderId="7" xfId="0" applyFont="1" applyFill="1" applyBorder="1" applyAlignment="1">
      <alignment wrapText="1"/>
    </xf>
    <xf numFmtId="0" fontId="8" fillId="7" borderId="4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vertical="top" wrapText="1"/>
    </xf>
    <xf numFmtId="0" fontId="9" fillId="7" borderId="8" xfId="0" applyFont="1" applyFill="1" applyBorder="1" applyAlignment="1">
      <alignment vertical="top" wrapText="1"/>
    </xf>
    <xf numFmtId="0" fontId="8" fillId="8" borderId="4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vertical="top" wrapText="1"/>
    </xf>
    <xf numFmtId="0" fontId="9" fillId="8" borderId="8" xfId="0" applyFont="1" applyFill="1" applyBorder="1" applyAlignment="1">
      <alignment vertical="top" wrapText="1"/>
    </xf>
    <xf numFmtId="0" fontId="8" fillId="9" borderId="4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vertical="top" wrapText="1"/>
    </xf>
    <xf numFmtId="0" fontId="9" fillId="9" borderId="8" xfId="0" applyFont="1" applyFill="1" applyBorder="1" applyAlignment="1">
      <alignment vertical="top" wrapText="1"/>
    </xf>
    <xf numFmtId="0" fontId="8" fillId="10" borderId="4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vertical="top" wrapText="1"/>
    </xf>
    <xf numFmtId="0" fontId="9" fillId="10" borderId="8" xfId="0" applyFont="1" applyFill="1" applyBorder="1" applyAlignment="1">
      <alignment vertical="top" wrapText="1"/>
    </xf>
    <xf numFmtId="0" fontId="8" fillId="11" borderId="4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vertical="top" wrapText="1"/>
    </xf>
    <xf numFmtId="0" fontId="9" fillId="11" borderId="8" xfId="0" applyFont="1" applyFill="1" applyBorder="1" applyAlignment="1">
      <alignment vertical="top" wrapText="1"/>
    </xf>
    <xf numFmtId="0" fontId="8" fillId="12" borderId="4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vertical="top" wrapText="1"/>
    </xf>
    <xf numFmtId="0" fontId="9" fillId="12" borderId="8" xfId="0" applyFont="1" applyFill="1" applyBorder="1" applyAlignment="1">
      <alignment vertical="top" wrapText="1"/>
    </xf>
    <xf numFmtId="0" fontId="8" fillId="13" borderId="4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vertical="top" wrapText="1"/>
    </xf>
    <xf numFmtId="0" fontId="9" fillId="13" borderId="8" xfId="0" applyFont="1" applyFill="1" applyBorder="1" applyAlignment="1">
      <alignment vertical="top" wrapText="1"/>
    </xf>
    <xf numFmtId="0" fontId="8" fillId="14" borderId="4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vertical="top" wrapText="1"/>
    </xf>
    <xf numFmtId="0" fontId="13" fillId="14" borderId="7" xfId="0" applyFont="1" applyFill="1" applyBorder="1" applyAlignment="1">
      <alignment vertical="top" wrapText="1"/>
    </xf>
    <xf numFmtId="0" fontId="9" fillId="14" borderId="8" xfId="0" applyFont="1" applyFill="1" applyBorder="1" applyAlignment="1">
      <alignment vertical="top" wrapText="1"/>
    </xf>
    <xf numFmtId="0" fontId="8" fillId="15" borderId="4" xfId="0" applyFont="1" applyFill="1" applyBorder="1" applyAlignment="1">
      <alignment horizontal="center" vertical="center"/>
    </xf>
    <xf numFmtId="0" fontId="9" fillId="15" borderId="7" xfId="0" applyFont="1" applyFill="1" applyBorder="1" applyAlignment="1">
      <alignment vertical="top" wrapText="1"/>
    </xf>
    <xf numFmtId="0" fontId="9" fillId="15" borderId="8" xfId="0" applyFont="1" applyFill="1" applyBorder="1" applyAlignment="1">
      <alignment vertical="top" wrapText="1"/>
    </xf>
    <xf numFmtId="0" fontId="8" fillId="16" borderId="4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vertical="top" wrapText="1"/>
    </xf>
    <xf numFmtId="0" fontId="9" fillId="16" borderId="8" xfId="0" applyFont="1" applyFill="1" applyBorder="1" applyAlignment="1">
      <alignment vertical="top" wrapText="1"/>
    </xf>
    <xf numFmtId="0" fontId="8" fillId="17" borderId="4" xfId="0" applyFont="1" applyFill="1" applyBorder="1" applyAlignment="1">
      <alignment horizontal="center" vertical="center"/>
    </xf>
    <xf numFmtId="0" fontId="9" fillId="17" borderId="7" xfId="0" applyFont="1" applyFill="1" applyBorder="1" applyAlignment="1">
      <alignment vertical="top" wrapText="1"/>
    </xf>
    <xf numFmtId="0" fontId="9" fillId="17" borderId="8" xfId="0" applyFont="1" applyFill="1" applyBorder="1" applyAlignment="1">
      <alignment vertical="top" wrapText="1"/>
    </xf>
    <xf numFmtId="0" fontId="8" fillId="16" borderId="5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0" xfId="0" applyFont="1" applyFill="1" applyBorder="1"/>
    <xf numFmtId="0" fontId="8" fillId="5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7" fillId="0" borderId="0" xfId="0" applyFont="1" applyAlignment="1"/>
    <xf numFmtId="0" fontId="17" fillId="0" borderId="0" xfId="0" applyFont="1" applyBorder="1" applyAlignment="1"/>
    <xf numFmtId="0" fontId="17" fillId="0" borderId="0" xfId="0" applyFont="1" applyAlignment="1">
      <alignment vertical="center"/>
    </xf>
    <xf numFmtId="0" fontId="16" fillId="0" borderId="0" xfId="0" applyFont="1" applyBorder="1"/>
    <xf numFmtId="0" fontId="17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/>
    </xf>
    <xf numFmtId="0" fontId="16" fillId="0" borderId="8" xfId="0" applyFont="1" applyBorder="1" applyAlignment="1">
      <alignment horizontal="left" vertical="top" wrapText="1"/>
    </xf>
    <xf numFmtId="0" fontId="16" fillId="0" borderId="11" xfId="0" applyFont="1" applyBorder="1"/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/>
    <xf numFmtId="0" fontId="1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8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9" fontId="20" fillId="0" borderId="1" xfId="0" quotePrefix="1" applyNumberFormat="1" applyFont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quotePrefix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21" fillId="0" borderId="1" xfId="0" quotePrefix="1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0" xfId="0" applyNumberFormat="1" applyFont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9" fillId="15" borderId="7" xfId="0" applyFont="1" applyFill="1" applyBorder="1" applyAlignment="1">
      <alignment wrapText="1"/>
    </xf>
    <xf numFmtId="0" fontId="9" fillId="16" borderId="7" xfId="0" applyFont="1" applyFill="1" applyBorder="1" applyAlignment="1">
      <alignment wrapText="1"/>
    </xf>
    <xf numFmtId="0" fontId="9" fillId="17" borderId="7" xfId="0" applyFont="1" applyFill="1" applyBorder="1" applyAlignment="1">
      <alignment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8" fillId="18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" fillId="19" borderId="10" xfId="0" applyFont="1" applyFill="1" applyBorder="1" applyAlignment="1">
      <alignment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9" fillId="11" borderId="8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8" fillId="6" borderId="7" xfId="0" applyFont="1" applyFill="1" applyBorder="1" applyAlignment="1">
      <alignment wrapText="1"/>
    </xf>
    <xf numFmtId="0" fontId="8" fillId="6" borderId="8" xfId="0" applyFont="1" applyFill="1" applyBorder="1" applyAlignment="1">
      <alignment wrapText="1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6" fillId="0" borderId="1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9.9244453417681774E-2"/>
          <c:y val="0.11048388182246444"/>
          <c:w val="0.89370123606344143"/>
          <c:h val="0.751992057612460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00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Graf!$C$5:$H$5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Graf!$C$6:$H$6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33</c:v>
                </c:pt>
                <c:pt idx="5">
                  <c:v>12</c:v>
                </c:pt>
              </c:numCache>
            </c:numRef>
          </c:val>
        </c:ser>
        <c:overlap val="-25"/>
        <c:axId val="115879936"/>
        <c:axId val="115882240"/>
      </c:barChart>
      <c:catAx>
        <c:axId val="1158799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15882240"/>
        <c:crosses val="autoZero"/>
        <c:auto val="1"/>
        <c:lblAlgn val="ctr"/>
        <c:lblOffset val="100"/>
      </c:catAx>
      <c:valAx>
        <c:axId val="115882240"/>
        <c:scaling>
          <c:orientation val="minMax"/>
        </c:scaling>
        <c:delete val="1"/>
        <c:axPos val="l"/>
        <c:numFmt formatCode="General" sourceLinked="1"/>
        <c:tickLblPos val="none"/>
        <c:crossAx val="11587993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 horizontalDpi="-2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10: Mengamalkan Kejujuran Demi Keharmonian Negara</a:t>
            </a:r>
          </a:p>
        </c:rich>
      </c:tx>
      <c:layout>
        <c:manualLayout>
          <c:xMode val="edge"/>
          <c:yMode val="edge"/>
          <c:x val="4.2628512899302223E-2"/>
          <c:y val="2.45775729646697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Graf!$B$46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chemeClr val="accent6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Graf!$C$45:$H$45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Graf!$C$46:$H$46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43</c:v>
                </c:pt>
                <c:pt idx="5">
                  <c:v>5</c:v>
                </c:pt>
              </c:numCache>
            </c:numRef>
          </c:val>
        </c:ser>
        <c:overlap val="-25"/>
        <c:axId val="144468608"/>
        <c:axId val="144474496"/>
      </c:barChart>
      <c:catAx>
        <c:axId val="1444686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474496"/>
        <c:crosses val="autoZero"/>
        <c:auto val="1"/>
        <c:lblAlgn val="ctr"/>
        <c:lblOffset val="100"/>
      </c:catAx>
      <c:valAx>
        <c:axId val="144474496"/>
        <c:scaling>
          <c:orientation val="minMax"/>
        </c:scaling>
        <c:delete val="1"/>
        <c:axPos val="l"/>
        <c:numFmt formatCode="General" sourceLinked="1"/>
        <c:tickLblPos val="none"/>
        <c:crossAx val="14446860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11: Mengamalkan Sikap Rajin Demi Kemajuan Negara</a:t>
            </a:r>
          </a:p>
        </c:rich>
      </c:tx>
      <c:layout>
        <c:manualLayout>
          <c:xMode val="edge"/>
          <c:yMode val="edge"/>
          <c:x val="2.4811616289899262E-2"/>
          <c:y val="3.686635944700461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Graf!$K$46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0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Graf!$L$45:$Q$45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Graf!$L$46:$Q$46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  <c:pt idx="5">
                  <c:v>12</c:v>
                </c:pt>
              </c:numCache>
            </c:numRef>
          </c:val>
        </c:ser>
        <c:overlap val="-25"/>
        <c:axId val="144596992"/>
        <c:axId val="144598528"/>
      </c:barChart>
      <c:catAx>
        <c:axId val="144596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598528"/>
        <c:crosses val="autoZero"/>
        <c:auto val="1"/>
        <c:lblAlgn val="ctr"/>
        <c:lblOffset val="100"/>
      </c:catAx>
      <c:valAx>
        <c:axId val="144598528"/>
        <c:scaling>
          <c:orientation val="minMax"/>
        </c:scaling>
        <c:delete val="1"/>
        <c:axPos val="l"/>
        <c:numFmt formatCode="General" sourceLinked="1"/>
        <c:tickLblPos val="none"/>
        <c:crossAx val="14459699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12: Mengamalkan Sikap Kerjasama Untuk Kebaikan Bersama</a:t>
            </a:r>
          </a:p>
        </c:rich>
      </c:tx>
      <c:layout>
        <c:manualLayout>
          <c:xMode val="edge"/>
          <c:yMode val="edge"/>
          <c:x val="1.7714958775029446E-2"/>
          <c:y val="4.320987654320983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Graf!$S$46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5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Graf!$T$45:$Y$45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Graf!$T$46:$Y$46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</c:v>
                </c:pt>
                <c:pt idx="5">
                  <c:v>7</c:v>
                </c:pt>
              </c:numCache>
            </c:numRef>
          </c:val>
        </c:ser>
        <c:overlap val="-25"/>
        <c:axId val="144622720"/>
        <c:axId val="144624256"/>
      </c:barChart>
      <c:catAx>
        <c:axId val="144622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624256"/>
        <c:crosses val="autoZero"/>
        <c:auto val="1"/>
        <c:lblAlgn val="ctr"/>
        <c:lblOffset val="100"/>
      </c:catAx>
      <c:valAx>
        <c:axId val="144624256"/>
        <c:scaling>
          <c:orientation val="minMax"/>
        </c:scaling>
        <c:delete val="1"/>
        <c:axPos val="l"/>
        <c:numFmt formatCode="General" sourceLinked="1"/>
        <c:tickLblPos val="none"/>
        <c:crossAx val="14462272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13: Menggunakan Prasarana yang Disediakan Secara Berhemah</a:t>
            </a:r>
          </a:p>
        </c:rich>
      </c:tx>
      <c:layout>
        <c:manualLayout>
          <c:xMode val="edge"/>
          <c:yMode val="edge"/>
          <c:x val="4.3084967320261437E-2"/>
          <c:y val="3.8277511961722493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Graf!$B$60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F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Graf!$C$59:$H$59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Graf!$C$60:$H$60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40</c:v>
                </c:pt>
                <c:pt idx="5">
                  <c:v>5</c:v>
                </c:pt>
              </c:numCache>
            </c:numRef>
          </c:val>
        </c:ser>
        <c:overlap val="-25"/>
        <c:axId val="144541952"/>
        <c:axId val="144543744"/>
      </c:barChart>
      <c:catAx>
        <c:axId val="1445419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543744"/>
        <c:crosses val="autoZero"/>
        <c:auto val="1"/>
        <c:lblAlgn val="ctr"/>
        <c:lblOffset val="100"/>
      </c:catAx>
      <c:valAx>
        <c:axId val="144543744"/>
        <c:scaling>
          <c:orientation val="minMax"/>
        </c:scaling>
        <c:delete val="1"/>
        <c:axPos val="l"/>
        <c:numFmt formatCode="General" sourceLinked="1"/>
        <c:tickLblPos val="none"/>
        <c:crossAx val="14454195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SKI 14: Mengamalkan Sikap Toleransi Demi Kesejahteraan Negara</a:t>
            </a:r>
          </a:p>
        </c:rich>
      </c:tx>
      <c:layout>
        <c:manualLayout>
          <c:xMode val="edge"/>
          <c:yMode val="edge"/>
          <c:x val="3.7438563422815416E-2"/>
          <c:y val="4.0000000000000022E-2"/>
        </c:manualLayout>
      </c:layout>
    </c:title>
    <c:plotArea>
      <c:layout>
        <c:manualLayout>
          <c:layoutTarget val="inner"/>
          <c:xMode val="edge"/>
          <c:yMode val="edge"/>
          <c:x val="2.0592028939097028E-2"/>
          <c:y val="5.3832020997375378E-3"/>
          <c:w val="0.93888888888888922"/>
          <c:h val="0.83660892388451491"/>
        </c:manualLayout>
      </c:layout>
      <c:barChart>
        <c:barDir val="col"/>
        <c:grouping val="clustered"/>
        <c:ser>
          <c:idx val="0"/>
          <c:order val="0"/>
          <c:tx>
            <c:strRef>
              <c:f>Graf!$K$60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Graf!$L$59:$Q$59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Graf!$L$60:$Q$60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9</c:v>
                </c:pt>
                <c:pt idx="4">
                  <c:v>26</c:v>
                </c:pt>
                <c:pt idx="5">
                  <c:v>4</c:v>
                </c:pt>
              </c:numCache>
            </c:numRef>
          </c:val>
        </c:ser>
        <c:overlap val="-25"/>
        <c:axId val="144559488"/>
        <c:axId val="144721024"/>
      </c:barChart>
      <c:catAx>
        <c:axId val="144559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721024"/>
        <c:crosses val="autoZero"/>
        <c:auto val="1"/>
        <c:lblAlgn val="ctr"/>
        <c:lblOffset val="100"/>
      </c:catAx>
      <c:valAx>
        <c:axId val="144721024"/>
        <c:scaling>
          <c:orientation val="minMax"/>
        </c:scaling>
        <c:delete val="1"/>
        <c:axPos val="l"/>
        <c:numFmt formatCode="General" sourceLinked="1"/>
        <c:tickLblPos val="none"/>
        <c:crossAx val="14455948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1800" b="1" i="0" u="none" strike="noStrike" baseline="0">
                <a:solidFill>
                  <a:srgbClr val="000000"/>
                </a:solidFill>
                <a:latin typeface="Calibri"/>
              </a:rPr>
              <a:t>Carta Keseluruhan Tahap Penguasaan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1800" b="1" i="0" u="none" strike="noStrike" baseline="0">
                <a:solidFill>
                  <a:srgbClr val="000000"/>
                </a:solidFill>
                <a:latin typeface="Calibri"/>
              </a:rPr>
              <a:t>Pendidikan Moral Tahun 6</a:t>
            </a:r>
          </a:p>
        </c:rich>
      </c:tx>
    </c:title>
    <c:plotArea>
      <c:layout>
        <c:manualLayout>
          <c:layoutTarget val="inner"/>
          <c:xMode val="edge"/>
          <c:yMode val="edge"/>
          <c:x val="3.0555555555555565E-2"/>
          <c:y val="0.21990847786386211"/>
          <c:w val="0.96944444444444478"/>
          <c:h val="0.64884516522125824"/>
        </c:manualLayout>
      </c:layout>
      <c:barChart>
        <c:barDir val="col"/>
        <c:grouping val="clustered"/>
        <c:ser>
          <c:idx val="0"/>
          <c:order val="0"/>
          <c:tx>
            <c:strRef>
              <c:f>Graf!$K$95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0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Graf!$L$94:$Q$94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Graf!$L$95:$Q$95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18</c:v>
                </c:pt>
                <c:pt idx="4">
                  <c:v>31</c:v>
                </c:pt>
                <c:pt idx="5">
                  <c:v>0</c:v>
                </c:pt>
              </c:numCache>
            </c:numRef>
          </c:val>
        </c:ser>
        <c:overlap val="-25"/>
        <c:axId val="144753408"/>
        <c:axId val="144754944"/>
      </c:barChart>
      <c:catAx>
        <c:axId val="144753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754944"/>
        <c:crosses val="autoZero"/>
        <c:auto val="1"/>
        <c:lblAlgn val="ctr"/>
        <c:lblOffset val="100"/>
      </c:catAx>
      <c:valAx>
        <c:axId val="144754944"/>
        <c:scaling>
          <c:orientation val="minMax"/>
        </c:scaling>
        <c:delete val="1"/>
        <c:axPos val="l"/>
        <c:numFmt formatCode="General" sourceLinked="1"/>
        <c:tickLblPos val="none"/>
        <c:crossAx val="14475340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2:Menghulurkan Bantuan Kepada yang Memerlukan Demi Kesejahteraan Negara</a:t>
            </a:r>
          </a:p>
        </c:rich>
      </c:tx>
      <c:layout>
        <c:manualLayout>
          <c:xMode val="edge"/>
          <c:yMode val="edge"/>
          <c:x val="1.418798553795234E-3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Graf!$K$7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0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Graf!$L$6:$Q$6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Graf!$L$7:$Q$7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47</c:v>
                </c:pt>
                <c:pt idx="5">
                  <c:v>2</c:v>
                </c:pt>
              </c:numCache>
            </c:numRef>
          </c:val>
        </c:ser>
        <c:overlap val="-25"/>
        <c:axId val="136582656"/>
        <c:axId val="136584192"/>
      </c:barChart>
      <c:catAx>
        <c:axId val="1365826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6584192"/>
        <c:crosses val="autoZero"/>
        <c:auto val="1"/>
        <c:lblAlgn val="ctr"/>
        <c:lblOffset val="100"/>
      </c:catAx>
      <c:valAx>
        <c:axId val="136584192"/>
        <c:scaling>
          <c:orientation val="minMax"/>
        </c:scaling>
        <c:delete val="1"/>
        <c:axPos val="l"/>
        <c:numFmt formatCode="General" sourceLinked="1"/>
        <c:tickLblPos val="none"/>
        <c:crossAx val="13658265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3:Menunaikan Tanggungjawab kepada Negara</a:t>
            </a:r>
          </a:p>
        </c:rich>
      </c:tx>
      <c:layout>
        <c:manualLayout>
          <c:xMode val="edge"/>
          <c:yMode val="edge"/>
          <c:x val="3.2678450158765138E-2"/>
          <c:y val="2.68006700167504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Graf!$S$7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C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Graf!$T$6:$Y$6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Graf!$T$7:$Y$7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</c:v>
                </c:pt>
                <c:pt idx="5">
                  <c:v>5</c:v>
                </c:pt>
              </c:numCache>
            </c:numRef>
          </c:val>
        </c:ser>
        <c:overlap val="-25"/>
        <c:axId val="136608384"/>
        <c:axId val="136622464"/>
      </c:barChart>
      <c:catAx>
        <c:axId val="136608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6622464"/>
        <c:crosses val="autoZero"/>
        <c:auto val="1"/>
        <c:lblAlgn val="ctr"/>
        <c:lblOffset val="100"/>
      </c:catAx>
      <c:valAx>
        <c:axId val="136622464"/>
        <c:scaling>
          <c:orientation val="minMax"/>
        </c:scaling>
        <c:delete val="1"/>
        <c:axPos val="l"/>
        <c:numFmt formatCode="General" sourceLinked="1"/>
        <c:tickLblPos val="none"/>
        <c:crossAx val="13660838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4:Menghargai Jasa dan Pengorbanan Tokokh Negara</a:t>
            </a:r>
          </a:p>
        </c:rich>
      </c:tx>
      <c:layout>
        <c:manualLayout>
          <c:xMode val="edge"/>
          <c:yMode val="edge"/>
          <c:x val="2.0928961748633877E-2"/>
          <c:y val="1.877934272300469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Graf!$B$17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FF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Graf!$C$16:$H$16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37</c:v>
                </c:pt>
                <c:pt idx="5">
                  <c:v>12</c:v>
                </c:pt>
              </c:numCache>
            </c:numRef>
          </c:val>
        </c:ser>
        <c:overlap val="-25"/>
        <c:axId val="136974336"/>
        <c:axId val="136975872"/>
      </c:barChart>
      <c:catAx>
        <c:axId val="136974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6975872"/>
        <c:crosses val="autoZero"/>
        <c:auto val="1"/>
        <c:lblAlgn val="ctr"/>
        <c:lblOffset val="100"/>
      </c:catAx>
      <c:valAx>
        <c:axId val="136975872"/>
        <c:scaling>
          <c:orientation val="minMax"/>
        </c:scaling>
        <c:delete val="1"/>
        <c:axPos val="l"/>
        <c:numFmt formatCode="General" sourceLinked="1"/>
        <c:tickLblPos val="none"/>
        <c:crossAx val="13697433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5:Mengamalkan Sikap Yang Bersopan Apabila Mendapat Perkhidmatan</a:t>
            </a:r>
          </a:p>
        </c:rich>
      </c:tx>
      <c:layout>
        <c:manualLayout>
          <c:xMode val="edge"/>
          <c:yMode val="edge"/>
          <c:x val="2.9400002042546242E-2"/>
          <c:y val="3.652968036529679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Graf!$K$17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92D05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Graf!$L$16:$Q$16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Graf!$L$17:$Q$17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</c:v>
                </c:pt>
                <c:pt idx="5">
                  <c:v>6</c:v>
                </c:pt>
              </c:numCache>
            </c:numRef>
          </c:val>
        </c:ser>
        <c:overlap val="-25"/>
        <c:axId val="137016448"/>
        <c:axId val="137017984"/>
      </c:barChart>
      <c:catAx>
        <c:axId val="137016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7017984"/>
        <c:crosses val="autoZero"/>
        <c:auto val="1"/>
        <c:lblAlgn val="ctr"/>
        <c:lblOffset val="100"/>
      </c:catAx>
      <c:valAx>
        <c:axId val="137017984"/>
        <c:scaling>
          <c:orientation val="minMax"/>
        </c:scaling>
        <c:delete val="1"/>
        <c:axPos val="l"/>
        <c:numFmt formatCode="General" sourceLinked="1"/>
        <c:tickLblPos val="none"/>
        <c:crossAx val="13701644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6:Menghormati Negara</a:t>
            </a:r>
          </a:p>
        </c:rich>
      </c:tx>
      <c:layout>
        <c:manualLayout>
          <c:xMode val="edge"/>
          <c:yMode val="edge"/>
          <c:x val="3.3381037896578716E-2"/>
          <c:y val="5.3571428571428555E-2"/>
        </c:manualLayout>
      </c:layout>
    </c:title>
    <c:plotArea>
      <c:layout>
        <c:manualLayout>
          <c:layoutTarget val="inner"/>
          <c:xMode val="edge"/>
          <c:yMode val="edge"/>
          <c:x val="6.2126642771804047E-2"/>
          <c:y val="0.19169666291713533"/>
          <c:w val="0.89486260454002386"/>
          <c:h val="0.65918635170603657"/>
        </c:manualLayout>
      </c:layout>
      <c:barChart>
        <c:barDir val="col"/>
        <c:grouping val="clustered"/>
        <c:ser>
          <c:idx val="0"/>
          <c:order val="0"/>
          <c:tx>
            <c:strRef>
              <c:f>Graf!$S$17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5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Graf!$T$16:$Y$16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Graf!$T$17:$Y$17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40</c:v>
                </c:pt>
                <c:pt idx="5">
                  <c:v>6</c:v>
                </c:pt>
              </c:numCache>
            </c:numRef>
          </c:val>
        </c:ser>
        <c:overlap val="-25"/>
        <c:axId val="144328960"/>
        <c:axId val="144343040"/>
      </c:barChart>
      <c:catAx>
        <c:axId val="1443289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343040"/>
        <c:crosses val="autoZero"/>
        <c:auto val="1"/>
        <c:lblAlgn val="ctr"/>
        <c:lblOffset val="100"/>
      </c:catAx>
      <c:valAx>
        <c:axId val="144343040"/>
        <c:scaling>
          <c:orientation val="minMax"/>
        </c:scaling>
        <c:delete val="1"/>
        <c:axPos val="l"/>
        <c:numFmt formatCode="General" sourceLinked="1"/>
        <c:tickLblPos val="none"/>
        <c:crossAx val="14432896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7: Menyayangi Alam Sekitar Untuk Menjamin Kesejahteraan Negara             </a:t>
            </a:r>
          </a:p>
        </c:rich>
      </c:tx>
      <c:layout>
        <c:manualLayout>
          <c:xMode val="edge"/>
          <c:yMode val="edge"/>
          <c:x val="3.4011203145061411E-2"/>
          <c:y val="4.000000000000002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Graf!$B$33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F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Graf!$C$32:$H$32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Graf!$C$33:$H$33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</c:v>
                </c:pt>
                <c:pt idx="5">
                  <c:v>4</c:v>
                </c:pt>
              </c:numCache>
            </c:numRef>
          </c:val>
        </c:ser>
        <c:overlap val="-25"/>
        <c:axId val="144350592"/>
        <c:axId val="144368768"/>
      </c:barChart>
      <c:catAx>
        <c:axId val="1443505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368768"/>
        <c:crosses val="autoZero"/>
        <c:auto val="1"/>
        <c:lblAlgn val="ctr"/>
        <c:lblOffset val="100"/>
      </c:catAx>
      <c:valAx>
        <c:axId val="144368768"/>
        <c:scaling>
          <c:orientation val="minMax"/>
        </c:scaling>
        <c:delete val="1"/>
        <c:axPos val="l"/>
        <c:numFmt formatCode="General" sourceLinked="1"/>
        <c:tickLblPos val="none"/>
        <c:crossAx val="14435059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8: Bersikap Adil Untuk Kesejahteraan Negara</a:t>
            </a:r>
          </a:p>
        </c:rich>
      </c:tx>
      <c:layout>
        <c:manualLayout>
          <c:xMode val="edge"/>
          <c:yMode val="edge"/>
          <c:x val="7.3631347262694486E-3"/>
          <c:y val="2.721088435374148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Graf!$K$33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70C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Graf!$L$32:$Q$32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Graf!$L$33:$Q$33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33</c:v>
                </c:pt>
                <c:pt idx="5">
                  <c:v>11</c:v>
                </c:pt>
              </c:numCache>
            </c:numRef>
          </c:val>
        </c:ser>
        <c:overlap val="-25"/>
        <c:axId val="144408960"/>
        <c:axId val="144410496"/>
      </c:barChart>
      <c:catAx>
        <c:axId val="1444089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410496"/>
        <c:crosses val="autoZero"/>
        <c:auto val="1"/>
        <c:lblAlgn val="ctr"/>
        <c:lblOffset val="100"/>
      </c:catAx>
      <c:valAx>
        <c:axId val="144410496"/>
        <c:scaling>
          <c:orientation val="minMax"/>
        </c:scaling>
        <c:delete val="1"/>
        <c:axPos val="l"/>
        <c:numFmt formatCode="General" sourceLinked="1"/>
        <c:tickLblPos val="none"/>
        <c:crossAx val="14440896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9: Mempertahankan Nama Baik Negara</a:t>
            </a:r>
          </a:p>
        </c:rich>
      </c:tx>
      <c:layout>
        <c:manualLayout>
          <c:xMode val="edge"/>
          <c:yMode val="edge"/>
          <c:x val="1.4009390694675277E-2"/>
          <c:y val="3.3840947546531323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Graf!$S$33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7030A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Graf!$T$32:$Y$32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Graf!$T$33:$Y$33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46</c:v>
                </c:pt>
                <c:pt idx="5">
                  <c:v>2</c:v>
                </c:pt>
              </c:numCache>
            </c:numRef>
          </c:val>
        </c:ser>
        <c:overlap val="-25"/>
        <c:axId val="144446976"/>
        <c:axId val="144448512"/>
      </c:barChart>
      <c:catAx>
        <c:axId val="1444469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4448512"/>
        <c:crosses val="autoZero"/>
        <c:auto val="1"/>
        <c:lblAlgn val="ctr"/>
        <c:lblOffset val="100"/>
      </c:catAx>
      <c:valAx>
        <c:axId val="144448512"/>
        <c:scaling>
          <c:orientation val="minMax"/>
        </c:scaling>
        <c:delete val="1"/>
        <c:axPos val="l"/>
        <c:numFmt formatCode="General" sourceLinked="1"/>
        <c:tickLblPos val="none"/>
        <c:crossAx val="14444697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38100</xdr:rowOff>
    </xdr:from>
    <xdr:to>
      <xdr:col>8</xdr:col>
      <xdr:colOff>142875</xdr:colOff>
      <xdr:row>10</xdr:row>
      <xdr:rowOff>85725</xdr:rowOff>
    </xdr:to>
    <xdr:graphicFrame macro="">
      <xdr:nvGraphicFramePr>
        <xdr:cNvPr id="1412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3</xdr:row>
      <xdr:rowOff>28575</xdr:rowOff>
    </xdr:from>
    <xdr:to>
      <xdr:col>16</xdr:col>
      <xdr:colOff>304800</xdr:colOff>
      <xdr:row>10</xdr:row>
      <xdr:rowOff>95250</xdr:rowOff>
    </xdr:to>
    <xdr:graphicFrame macro="">
      <xdr:nvGraphicFramePr>
        <xdr:cNvPr id="14124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</xdr:row>
      <xdr:rowOff>28575</xdr:rowOff>
    </xdr:from>
    <xdr:to>
      <xdr:col>25</xdr:col>
      <xdr:colOff>28575</xdr:colOff>
      <xdr:row>10</xdr:row>
      <xdr:rowOff>114300</xdr:rowOff>
    </xdr:to>
    <xdr:graphicFrame macro="">
      <xdr:nvGraphicFramePr>
        <xdr:cNvPr id="14124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12</xdr:row>
      <xdr:rowOff>114300</xdr:rowOff>
    </xdr:from>
    <xdr:to>
      <xdr:col>8</xdr:col>
      <xdr:colOff>276225</xdr:colOff>
      <xdr:row>20</xdr:row>
      <xdr:rowOff>47625</xdr:rowOff>
    </xdr:to>
    <xdr:graphicFrame macro="">
      <xdr:nvGraphicFramePr>
        <xdr:cNvPr id="14124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12</xdr:row>
      <xdr:rowOff>104775</xdr:rowOff>
    </xdr:from>
    <xdr:to>
      <xdr:col>17</xdr:col>
      <xdr:colOff>76200</xdr:colOff>
      <xdr:row>20</xdr:row>
      <xdr:rowOff>95250</xdr:rowOff>
    </xdr:to>
    <xdr:graphicFrame macro="">
      <xdr:nvGraphicFramePr>
        <xdr:cNvPr id="14124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304800</xdr:colOff>
      <xdr:row>12</xdr:row>
      <xdr:rowOff>85725</xdr:rowOff>
    </xdr:from>
    <xdr:to>
      <xdr:col>24</xdr:col>
      <xdr:colOff>371475</xdr:colOff>
      <xdr:row>20</xdr:row>
      <xdr:rowOff>123825</xdr:rowOff>
    </xdr:to>
    <xdr:graphicFrame macro="">
      <xdr:nvGraphicFramePr>
        <xdr:cNvPr id="14124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29</xdr:row>
      <xdr:rowOff>28575</xdr:rowOff>
    </xdr:from>
    <xdr:to>
      <xdr:col>8</xdr:col>
      <xdr:colOff>57150</xdr:colOff>
      <xdr:row>37</xdr:row>
      <xdr:rowOff>28575</xdr:rowOff>
    </xdr:to>
    <xdr:graphicFrame macro="">
      <xdr:nvGraphicFramePr>
        <xdr:cNvPr id="141242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200025</xdr:colOff>
      <xdr:row>29</xdr:row>
      <xdr:rowOff>47625</xdr:rowOff>
    </xdr:from>
    <xdr:to>
      <xdr:col>17</xdr:col>
      <xdr:colOff>9525</xdr:colOff>
      <xdr:row>37</xdr:row>
      <xdr:rowOff>9525</xdr:rowOff>
    </xdr:to>
    <xdr:graphicFrame macro="">
      <xdr:nvGraphicFramePr>
        <xdr:cNvPr id="14124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285750</xdr:colOff>
      <xdr:row>29</xdr:row>
      <xdr:rowOff>0</xdr:rowOff>
    </xdr:from>
    <xdr:to>
      <xdr:col>25</xdr:col>
      <xdr:colOff>0</xdr:colOff>
      <xdr:row>36</xdr:row>
      <xdr:rowOff>142875</xdr:rowOff>
    </xdr:to>
    <xdr:graphicFrame macro="">
      <xdr:nvGraphicFramePr>
        <xdr:cNvPr id="14124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161925</xdr:colOff>
      <xdr:row>39</xdr:row>
      <xdr:rowOff>133350</xdr:rowOff>
    </xdr:from>
    <xdr:to>
      <xdr:col>8</xdr:col>
      <xdr:colOff>285750</xdr:colOff>
      <xdr:row>48</xdr:row>
      <xdr:rowOff>114300</xdr:rowOff>
    </xdr:to>
    <xdr:graphicFrame macro="">
      <xdr:nvGraphicFramePr>
        <xdr:cNvPr id="141242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266700</xdr:colOff>
      <xdr:row>39</xdr:row>
      <xdr:rowOff>133350</xdr:rowOff>
    </xdr:from>
    <xdr:to>
      <xdr:col>17</xdr:col>
      <xdr:colOff>9525</xdr:colOff>
      <xdr:row>48</xdr:row>
      <xdr:rowOff>114300</xdr:rowOff>
    </xdr:to>
    <xdr:graphicFrame macro="">
      <xdr:nvGraphicFramePr>
        <xdr:cNvPr id="14124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342900</xdr:colOff>
      <xdr:row>39</xdr:row>
      <xdr:rowOff>152400</xdr:rowOff>
    </xdr:from>
    <xdr:to>
      <xdr:col>24</xdr:col>
      <xdr:colOff>381000</xdr:colOff>
      <xdr:row>48</xdr:row>
      <xdr:rowOff>123825</xdr:rowOff>
    </xdr:to>
    <xdr:graphicFrame macro="">
      <xdr:nvGraphicFramePr>
        <xdr:cNvPr id="1412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104775</xdr:colOff>
      <xdr:row>56</xdr:row>
      <xdr:rowOff>152400</xdr:rowOff>
    </xdr:from>
    <xdr:to>
      <xdr:col>9</xdr:col>
      <xdr:colOff>28575</xdr:colOff>
      <xdr:row>65</xdr:row>
      <xdr:rowOff>57150</xdr:rowOff>
    </xdr:to>
    <xdr:graphicFrame macro="">
      <xdr:nvGraphicFramePr>
        <xdr:cNvPr id="14124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209550</xdr:colOff>
      <xdr:row>56</xdr:row>
      <xdr:rowOff>133350</xdr:rowOff>
    </xdr:from>
    <xdr:to>
      <xdr:col>17</xdr:col>
      <xdr:colOff>76200</xdr:colOff>
      <xdr:row>65</xdr:row>
      <xdr:rowOff>85725</xdr:rowOff>
    </xdr:to>
    <xdr:graphicFrame macro="">
      <xdr:nvGraphicFramePr>
        <xdr:cNvPr id="14124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514350</xdr:colOff>
      <xdr:row>87</xdr:row>
      <xdr:rowOff>66675</xdr:rowOff>
    </xdr:from>
    <xdr:to>
      <xdr:col>23</xdr:col>
      <xdr:colOff>28575</xdr:colOff>
      <xdr:row>106</xdr:row>
      <xdr:rowOff>85725</xdr:rowOff>
    </xdr:to>
    <xdr:graphicFrame macro="">
      <xdr:nvGraphicFramePr>
        <xdr:cNvPr id="14124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47625</xdr:colOff>
      <xdr:row>3</xdr:row>
      <xdr:rowOff>104773</xdr:rowOff>
    </xdr:from>
    <xdr:to>
      <xdr:col>5</xdr:col>
      <xdr:colOff>95250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190500" y="733423"/>
          <a:ext cx="1438275" cy="5715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SK 1: Melaksanakan Ajaran Agama dan Kepercayaan Demi Keharmonian Negara</a:t>
          </a:r>
          <a:endParaRPr lang="en-MY" sz="1000">
            <a:latin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0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9" sqref="E9"/>
    </sheetView>
  </sheetViews>
  <sheetFormatPr defaultColWidth="9.125" defaultRowHeight="13.5"/>
  <cols>
    <col min="1" max="1" width="6.125" style="134" customWidth="1"/>
    <col min="2" max="2" width="25.125" style="134" customWidth="1"/>
    <col min="3" max="3" width="20.875" style="134" customWidth="1"/>
    <col min="4" max="4" width="10.375" style="134" customWidth="1"/>
    <col min="5" max="5" width="14.125" style="134" customWidth="1"/>
    <col min="6" max="6" width="10.875" style="134" customWidth="1"/>
    <col min="7" max="7" width="12.125" style="124" customWidth="1"/>
    <col min="8" max="8" width="10.375" style="124" customWidth="1"/>
    <col min="9" max="9" width="11.625" style="124" customWidth="1"/>
    <col min="10" max="10" width="9.75" style="124" customWidth="1"/>
    <col min="11" max="11" width="11.375" style="134" customWidth="1"/>
    <col min="12" max="12" width="10.75" style="134" customWidth="1"/>
    <col min="13" max="13" width="12.375" style="134" customWidth="1"/>
    <col min="14" max="14" width="11.75" style="134" customWidth="1"/>
    <col min="15" max="15" width="11.875" style="134" customWidth="1"/>
    <col min="16" max="16" width="11.125" style="134" customWidth="1"/>
    <col min="17" max="17" width="13.625" style="134" customWidth="1"/>
    <col min="18" max="18" width="11.375" style="134" customWidth="1"/>
    <col min="19" max="19" width="15.375" style="150" hidden="1" customWidth="1"/>
    <col min="20" max="16384" width="9.125" style="134"/>
  </cols>
  <sheetData>
    <row r="1" spans="1:21" ht="15">
      <c r="A1" s="192" t="s">
        <v>229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32"/>
      <c r="M1" s="132"/>
      <c r="N1" s="132"/>
      <c r="O1" s="132"/>
      <c r="P1" s="132"/>
      <c r="Q1" s="132"/>
      <c r="R1" s="132"/>
      <c r="S1" s="133"/>
      <c r="T1" s="132"/>
      <c r="U1" s="132"/>
    </row>
    <row r="2" spans="1:21" ht="15">
      <c r="A2" s="192" t="s">
        <v>230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32"/>
      <c r="M2" s="132"/>
      <c r="N2" s="132"/>
      <c r="O2" s="132"/>
      <c r="P2" s="132"/>
      <c r="Q2" s="132"/>
      <c r="R2" s="132"/>
      <c r="S2" s="133"/>
      <c r="T2" s="132"/>
      <c r="U2" s="132"/>
    </row>
    <row r="3" spans="1:21" ht="15">
      <c r="A3" s="135"/>
      <c r="B3" s="135"/>
      <c r="C3" s="135"/>
      <c r="D3" s="135"/>
      <c r="E3" s="135" t="s">
        <v>231</v>
      </c>
      <c r="F3" s="135"/>
      <c r="G3" s="136"/>
      <c r="H3" s="136"/>
      <c r="I3" s="136"/>
      <c r="J3" s="136"/>
      <c r="K3" s="135"/>
      <c r="L3" s="132"/>
      <c r="M3" s="132"/>
      <c r="N3" s="132"/>
      <c r="O3" s="132"/>
      <c r="P3" s="132"/>
      <c r="Q3" s="132"/>
      <c r="R3" s="132"/>
      <c r="S3" s="133"/>
      <c r="T3" s="132"/>
      <c r="U3" s="132"/>
    </row>
    <row r="4" spans="1:21" ht="15">
      <c r="A4" s="192" t="s">
        <v>232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32"/>
      <c r="M4" s="132"/>
      <c r="N4" s="132"/>
      <c r="O4" s="132"/>
      <c r="P4" s="132"/>
      <c r="Q4" s="132"/>
      <c r="R4" s="132"/>
      <c r="S4" s="133"/>
      <c r="T4" s="132"/>
      <c r="U4" s="132"/>
    </row>
    <row r="5" spans="1:21" ht="15">
      <c r="A5" s="135"/>
      <c r="B5" s="135"/>
      <c r="C5" s="135"/>
      <c r="D5" s="135"/>
      <c r="E5" s="135"/>
      <c r="F5" s="135"/>
      <c r="G5" s="136"/>
      <c r="H5" s="136"/>
      <c r="I5" s="136"/>
      <c r="J5" s="136"/>
      <c r="K5" s="135"/>
      <c r="L5" s="132"/>
      <c r="M5" s="132"/>
      <c r="N5" s="132"/>
      <c r="O5" s="132"/>
      <c r="P5" s="132"/>
      <c r="Q5" s="132"/>
      <c r="R5" s="132"/>
      <c r="S5" s="133"/>
      <c r="T5" s="132"/>
      <c r="U5" s="132"/>
    </row>
    <row r="6" spans="1:21" ht="15">
      <c r="A6" s="9" t="s">
        <v>17</v>
      </c>
      <c r="B6" s="198" t="s">
        <v>10</v>
      </c>
      <c r="C6" s="199"/>
      <c r="D6" s="24" t="s">
        <v>114</v>
      </c>
      <c r="E6" s="25"/>
      <c r="F6" s="26"/>
      <c r="G6" s="137"/>
      <c r="H6" s="137"/>
      <c r="I6" s="137"/>
      <c r="J6" s="125" t="s">
        <v>9</v>
      </c>
      <c r="K6" s="18">
        <v>4</v>
      </c>
      <c r="L6" s="132"/>
      <c r="M6" s="132"/>
      <c r="N6" s="132"/>
      <c r="O6" s="132"/>
      <c r="P6" s="132"/>
      <c r="Q6" s="132"/>
      <c r="R6" s="132"/>
      <c r="S6" s="133"/>
      <c r="T6" s="132"/>
      <c r="U6" s="132"/>
    </row>
    <row r="7" spans="1:21" ht="15">
      <c r="A7" s="132"/>
      <c r="B7" s="132"/>
      <c r="C7" s="132"/>
      <c r="D7" s="132"/>
      <c r="E7" s="132"/>
      <c r="F7" s="132"/>
      <c r="G7" s="137"/>
      <c r="H7" s="137"/>
      <c r="I7" s="137"/>
      <c r="J7" s="137"/>
      <c r="K7" s="132"/>
      <c r="L7" s="132"/>
      <c r="M7" s="132"/>
      <c r="N7" s="132"/>
      <c r="O7" s="132"/>
      <c r="P7" s="132"/>
      <c r="Q7" s="132"/>
      <c r="R7" s="132"/>
      <c r="S7" s="133"/>
      <c r="T7" s="132"/>
      <c r="U7" s="132"/>
    </row>
    <row r="8" spans="1:21" ht="25.5" customHeight="1">
      <c r="A8" s="193" t="s">
        <v>0</v>
      </c>
      <c r="B8" s="193" t="s">
        <v>2</v>
      </c>
      <c r="C8" s="194" t="s">
        <v>109</v>
      </c>
      <c r="D8" s="196" t="s">
        <v>1</v>
      </c>
      <c r="E8" s="186" t="s">
        <v>18</v>
      </c>
      <c r="F8" s="186" t="s">
        <v>214</v>
      </c>
      <c r="G8" s="186" t="s">
        <v>113</v>
      </c>
      <c r="H8" s="187" t="s">
        <v>19</v>
      </c>
      <c r="I8" s="187" t="s">
        <v>20</v>
      </c>
      <c r="J8" s="187" t="s">
        <v>21</v>
      </c>
      <c r="K8" s="186" t="s">
        <v>22</v>
      </c>
      <c r="L8" s="186" t="s">
        <v>23</v>
      </c>
      <c r="M8" s="186" t="s">
        <v>24</v>
      </c>
      <c r="N8" s="186" t="s">
        <v>25</v>
      </c>
      <c r="O8" s="186" t="s">
        <v>26</v>
      </c>
      <c r="P8" s="186" t="s">
        <v>27</v>
      </c>
      <c r="Q8" s="186" t="s">
        <v>28</v>
      </c>
      <c r="R8" s="186" t="s">
        <v>29</v>
      </c>
      <c r="S8" s="190" t="s">
        <v>14</v>
      </c>
      <c r="U8" s="9"/>
    </row>
    <row r="9" spans="1:21" ht="80.25" customHeight="1">
      <c r="A9" s="193"/>
      <c r="B9" s="193"/>
      <c r="C9" s="195"/>
      <c r="D9" s="197"/>
      <c r="E9" s="188" t="s">
        <v>215</v>
      </c>
      <c r="F9" s="188" t="s">
        <v>216</v>
      </c>
      <c r="G9" s="188" t="s">
        <v>217</v>
      </c>
      <c r="H9" s="188" t="s">
        <v>218</v>
      </c>
      <c r="I9" s="189" t="s">
        <v>219</v>
      </c>
      <c r="J9" s="188" t="s">
        <v>220</v>
      </c>
      <c r="K9" s="188" t="s">
        <v>221</v>
      </c>
      <c r="L9" s="138" t="s">
        <v>222</v>
      </c>
      <c r="M9" s="138" t="s">
        <v>223</v>
      </c>
      <c r="N9" s="138" t="s">
        <v>224</v>
      </c>
      <c r="O9" s="138" t="s">
        <v>225</v>
      </c>
      <c r="P9" s="138" t="s">
        <v>226</v>
      </c>
      <c r="Q9" s="138" t="s">
        <v>227</v>
      </c>
      <c r="R9" s="138" t="s">
        <v>228</v>
      </c>
      <c r="S9" s="191"/>
      <c r="U9" s="9"/>
    </row>
    <row r="10" spans="1:21" ht="15">
      <c r="A10" s="10">
        <v>1</v>
      </c>
      <c r="B10" s="142" t="s">
        <v>59</v>
      </c>
      <c r="C10" s="155">
        <v>123456101111</v>
      </c>
      <c r="D10" s="19" t="s">
        <v>57</v>
      </c>
      <c r="E10" s="140">
        <v>1</v>
      </c>
      <c r="F10" s="140">
        <v>2</v>
      </c>
      <c r="G10" s="124">
        <v>5</v>
      </c>
      <c r="H10" s="140">
        <v>4</v>
      </c>
      <c r="I10" s="140">
        <v>5</v>
      </c>
      <c r="J10" s="20">
        <v>6</v>
      </c>
      <c r="K10" s="140">
        <v>1</v>
      </c>
      <c r="L10" s="140">
        <v>2</v>
      </c>
      <c r="M10" s="140">
        <v>3</v>
      </c>
      <c r="N10" s="140">
        <v>4</v>
      </c>
      <c r="O10" s="140">
        <v>5</v>
      </c>
      <c r="P10" s="140">
        <v>6</v>
      </c>
      <c r="Q10" s="20">
        <v>1</v>
      </c>
      <c r="R10" s="140">
        <v>2</v>
      </c>
      <c r="S10" s="21">
        <f>ROUNDDOWN((SUM(E10:R10)/84)*6,0)</f>
        <v>3</v>
      </c>
      <c r="T10" s="9"/>
      <c r="U10" s="9"/>
    </row>
    <row r="11" spans="1:21" ht="15">
      <c r="A11" s="10">
        <v>2</v>
      </c>
      <c r="B11" s="139" t="s">
        <v>60</v>
      </c>
      <c r="C11" s="155">
        <v>2444</v>
      </c>
      <c r="D11" s="19" t="s">
        <v>57</v>
      </c>
      <c r="E11" s="140">
        <v>5</v>
      </c>
      <c r="F11" s="140">
        <v>5</v>
      </c>
      <c r="G11" s="140">
        <v>5</v>
      </c>
      <c r="H11" s="140">
        <v>5</v>
      </c>
      <c r="I11" s="140">
        <v>5</v>
      </c>
      <c r="J11" s="20">
        <v>5</v>
      </c>
      <c r="K11" s="140">
        <v>5</v>
      </c>
      <c r="L11" s="140">
        <v>5</v>
      </c>
      <c r="M11" s="140">
        <v>5</v>
      </c>
      <c r="N11" s="140">
        <v>5</v>
      </c>
      <c r="O11" s="140">
        <v>5</v>
      </c>
      <c r="P11" s="140">
        <v>5</v>
      </c>
      <c r="Q11" s="20">
        <v>5</v>
      </c>
      <c r="R11" s="140">
        <v>5</v>
      </c>
      <c r="S11" s="21">
        <f t="shared" ref="S11:S59" si="0">ROUNDDOWN((SUM(E11:R11)/84)*6,0)</f>
        <v>5</v>
      </c>
      <c r="T11" s="9"/>
      <c r="U11" s="9"/>
    </row>
    <row r="12" spans="1:21" ht="15">
      <c r="A12" s="10">
        <v>3</v>
      </c>
      <c r="B12" s="139" t="s">
        <v>61</v>
      </c>
      <c r="C12" s="155">
        <v>2445</v>
      </c>
      <c r="D12" s="19" t="s">
        <v>57</v>
      </c>
      <c r="E12" s="140">
        <v>5</v>
      </c>
      <c r="F12" s="140">
        <v>5</v>
      </c>
      <c r="G12" s="140">
        <v>5</v>
      </c>
      <c r="H12" s="140">
        <v>5</v>
      </c>
      <c r="I12" s="140">
        <v>5</v>
      </c>
      <c r="J12" s="20">
        <v>5</v>
      </c>
      <c r="K12" s="140">
        <v>5</v>
      </c>
      <c r="L12" s="140">
        <v>5</v>
      </c>
      <c r="M12" s="140">
        <v>5</v>
      </c>
      <c r="N12" s="140">
        <v>5</v>
      </c>
      <c r="O12" s="140">
        <v>5</v>
      </c>
      <c r="P12" s="140">
        <v>5</v>
      </c>
      <c r="Q12" s="20">
        <v>5</v>
      </c>
      <c r="R12" s="140">
        <v>5</v>
      </c>
      <c r="S12" s="21">
        <f t="shared" si="0"/>
        <v>5</v>
      </c>
      <c r="T12" s="9"/>
      <c r="U12" s="9"/>
    </row>
    <row r="13" spans="1:21" ht="15">
      <c r="A13" s="10">
        <v>4</v>
      </c>
      <c r="B13" s="139" t="s">
        <v>62</v>
      </c>
      <c r="C13" s="155">
        <v>2446</v>
      </c>
      <c r="D13" s="19" t="s">
        <v>63</v>
      </c>
      <c r="E13" s="140">
        <v>5</v>
      </c>
      <c r="F13" s="140">
        <v>5</v>
      </c>
      <c r="G13" s="140">
        <v>5</v>
      </c>
      <c r="H13" s="140">
        <v>5</v>
      </c>
      <c r="I13" s="140">
        <v>5</v>
      </c>
      <c r="J13" s="20">
        <v>5</v>
      </c>
      <c r="K13" s="140">
        <v>5</v>
      </c>
      <c r="L13" s="140">
        <v>5</v>
      </c>
      <c r="M13" s="140">
        <v>5</v>
      </c>
      <c r="N13" s="140">
        <v>5</v>
      </c>
      <c r="O13" s="140">
        <v>5</v>
      </c>
      <c r="P13" s="140">
        <v>5</v>
      </c>
      <c r="Q13" s="20">
        <v>5</v>
      </c>
      <c r="R13" s="140">
        <v>5</v>
      </c>
      <c r="S13" s="21">
        <f t="shared" si="0"/>
        <v>5</v>
      </c>
      <c r="T13" s="9"/>
      <c r="U13" s="9"/>
    </row>
    <row r="14" spans="1:21" ht="15">
      <c r="A14" s="10">
        <v>5</v>
      </c>
      <c r="B14" s="139" t="s">
        <v>64</v>
      </c>
      <c r="C14" s="155">
        <v>2447</v>
      </c>
      <c r="D14" s="19" t="s">
        <v>63</v>
      </c>
      <c r="E14" s="140">
        <v>6</v>
      </c>
      <c r="F14" s="140">
        <v>5</v>
      </c>
      <c r="G14" s="140">
        <v>5</v>
      </c>
      <c r="H14" s="140">
        <v>6</v>
      </c>
      <c r="I14" s="140">
        <v>6</v>
      </c>
      <c r="J14" s="20">
        <v>5</v>
      </c>
      <c r="K14" s="140">
        <v>5</v>
      </c>
      <c r="L14" s="140">
        <v>6</v>
      </c>
      <c r="M14" s="140">
        <v>5</v>
      </c>
      <c r="N14" s="140">
        <v>5</v>
      </c>
      <c r="O14" s="140">
        <v>6</v>
      </c>
      <c r="P14" s="140">
        <v>6</v>
      </c>
      <c r="Q14" s="20">
        <v>5</v>
      </c>
      <c r="R14" s="140">
        <v>5</v>
      </c>
      <c r="S14" s="21">
        <f t="shared" si="0"/>
        <v>5</v>
      </c>
      <c r="T14" s="9"/>
      <c r="U14" s="9"/>
    </row>
    <row r="15" spans="1:21" ht="15">
      <c r="A15" s="10">
        <v>6</v>
      </c>
      <c r="B15" s="139" t="s">
        <v>65</v>
      </c>
      <c r="C15" s="155">
        <v>2448</v>
      </c>
      <c r="D15" s="19" t="s">
        <v>63</v>
      </c>
      <c r="E15" s="140">
        <v>5</v>
      </c>
      <c r="F15" s="140">
        <v>5</v>
      </c>
      <c r="G15" s="140">
        <v>5</v>
      </c>
      <c r="H15" s="140">
        <v>5</v>
      </c>
      <c r="I15" s="140">
        <v>5</v>
      </c>
      <c r="J15" s="20">
        <v>5</v>
      </c>
      <c r="K15" s="140">
        <v>5</v>
      </c>
      <c r="L15" s="140">
        <v>5</v>
      </c>
      <c r="M15" s="140">
        <v>5</v>
      </c>
      <c r="N15" s="140">
        <v>5</v>
      </c>
      <c r="O15" s="140">
        <v>5</v>
      </c>
      <c r="P15" s="140">
        <v>5</v>
      </c>
      <c r="Q15" s="20">
        <v>5</v>
      </c>
      <c r="R15" s="140">
        <v>5</v>
      </c>
      <c r="S15" s="21">
        <f t="shared" si="0"/>
        <v>5</v>
      </c>
      <c r="T15" s="9"/>
      <c r="U15" s="9"/>
    </row>
    <row r="16" spans="1:21" ht="15">
      <c r="A16" s="10">
        <v>7</v>
      </c>
      <c r="B16" s="139" t="s">
        <v>66</v>
      </c>
      <c r="C16" s="155">
        <v>2449</v>
      </c>
      <c r="D16" s="19" t="s">
        <v>63</v>
      </c>
      <c r="E16" s="140">
        <v>6</v>
      </c>
      <c r="F16" s="140">
        <v>5</v>
      </c>
      <c r="G16" s="140">
        <v>5</v>
      </c>
      <c r="H16" s="140">
        <v>5</v>
      </c>
      <c r="I16" s="140">
        <v>5</v>
      </c>
      <c r="J16" s="20">
        <v>5</v>
      </c>
      <c r="K16" s="140">
        <v>5</v>
      </c>
      <c r="L16" s="140">
        <v>6</v>
      </c>
      <c r="M16" s="140">
        <v>5</v>
      </c>
      <c r="N16" s="140">
        <v>5</v>
      </c>
      <c r="O16" s="140">
        <v>5</v>
      </c>
      <c r="P16" s="140">
        <v>5</v>
      </c>
      <c r="Q16" s="20">
        <v>5</v>
      </c>
      <c r="R16" s="140">
        <v>5</v>
      </c>
      <c r="S16" s="21">
        <f t="shared" si="0"/>
        <v>5</v>
      </c>
      <c r="T16" s="9"/>
      <c r="U16" s="9"/>
    </row>
    <row r="17" spans="1:21" ht="15">
      <c r="A17" s="10">
        <v>8</v>
      </c>
      <c r="B17" s="139" t="s">
        <v>67</v>
      </c>
      <c r="C17" s="155">
        <v>2450</v>
      </c>
      <c r="D17" s="19" t="s">
        <v>57</v>
      </c>
      <c r="E17" s="140">
        <v>6</v>
      </c>
      <c r="F17" s="140">
        <v>6</v>
      </c>
      <c r="G17" s="140">
        <v>5</v>
      </c>
      <c r="H17" s="140">
        <v>6</v>
      </c>
      <c r="I17" s="140">
        <v>6</v>
      </c>
      <c r="J17" s="20">
        <v>5</v>
      </c>
      <c r="K17" s="140">
        <v>5</v>
      </c>
      <c r="L17" s="140">
        <v>6</v>
      </c>
      <c r="M17" s="140">
        <v>6</v>
      </c>
      <c r="N17" s="140">
        <v>5</v>
      </c>
      <c r="O17" s="140">
        <v>6</v>
      </c>
      <c r="P17" s="140">
        <v>6</v>
      </c>
      <c r="Q17" s="20">
        <v>5</v>
      </c>
      <c r="R17" s="140">
        <v>5</v>
      </c>
      <c r="S17" s="21">
        <f t="shared" si="0"/>
        <v>5</v>
      </c>
      <c r="T17" s="9"/>
      <c r="U17" s="9"/>
    </row>
    <row r="18" spans="1:21" ht="15">
      <c r="A18" s="10">
        <v>9</v>
      </c>
      <c r="B18" s="139" t="s">
        <v>68</v>
      </c>
      <c r="C18" s="155">
        <v>2451</v>
      </c>
      <c r="D18" s="19" t="s">
        <v>57</v>
      </c>
      <c r="E18" s="140">
        <v>6</v>
      </c>
      <c r="F18" s="140">
        <v>5</v>
      </c>
      <c r="G18" s="140">
        <v>5</v>
      </c>
      <c r="H18" s="140">
        <v>6</v>
      </c>
      <c r="I18" s="140">
        <v>5</v>
      </c>
      <c r="J18" s="20">
        <v>5</v>
      </c>
      <c r="K18" s="140">
        <v>5</v>
      </c>
      <c r="L18" s="140">
        <v>6</v>
      </c>
      <c r="M18" s="140">
        <v>5</v>
      </c>
      <c r="N18" s="140">
        <v>5</v>
      </c>
      <c r="O18" s="140">
        <v>6</v>
      </c>
      <c r="P18" s="140">
        <v>5</v>
      </c>
      <c r="Q18" s="20">
        <v>5</v>
      </c>
      <c r="R18" s="140">
        <v>5</v>
      </c>
      <c r="S18" s="21">
        <f t="shared" si="0"/>
        <v>5</v>
      </c>
      <c r="T18" s="9"/>
      <c r="U18" s="9"/>
    </row>
    <row r="19" spans="1:21" ht="15">
      <c r="A19" s="10">
        <v>10</v>
      </c>
      <c r="B19" s="139" t="s">
        <v>69</v>
      </c>
      <c r="C19" s="155">
        <v>2452</v>
      </c>
      <c r="D19" s="19" t="s">
        <v>63</v>
      </c>
      <c r="E19" s="140">
        <v>6</v>
      </c>
      <c r="F19" s="140">
        <v>5</v>
      </c>
      <c r="G19" s="140">
        <v>5</v>
      </c>
      <c r="H19" s="140">
        <v>6</v>
      </c>
      <c r="I19" s="140">
        <v>5</v>
      </c>
      <c r="J19" s="20">
        <v>5</v>
      </c>
      <c r="K19" s="140">
        <v>5</v>
      </c>
      <c r="L19" s="140">
        <v>6</v>
      </c>
      <c r="M19" s="140">
        <v>5</v>
      </c>
      <c r="N19" s="140">
        <v>5</v>
      </c>
      <c r="O19" s="140">
        <v>6</v>
      </c>
      <c r="P19" s="140">
        <v>5</v>
      </c>
      <c r="Q19" s="20">
        <v>5</v>
      </c>
      <c r="R19" s="140">
        <v>5</v>
      </c>
      <c r="S19" s="21">
        <f t="shared" si="0"/>
        <v>5</v>
      </c>
      <c r="T19" s="9"/>
      <c r="U19" s="9"/>
    </row>
    <row r="20" spans="1:21" ht="15">
      <c r="A20" s="10">
        <v>11</v>
      </c>
      <c r="B20" s="139" t="s">
        <v>70</v>
      </c>
      <c r="C20" s="155">
        <v>2453</v>
      </c>
      <c r="D20" s="19" t="s">
        <v>57</v>
      </c>
      <c r="E20" s="140">
        <v>6</v>
      </c>
      <c r="F20" s="140">
        <v>5</v>
      </c>
      <c r="G20" s="140">
        <v>5</v>
      </c>
      <c r="H20" s="140">
        <v>6</v>
      </c>
      <c r="I20" s="140">
        <v>6</v>
      </c>
      <c r="J20" s="20">
        <v>5</v>
      </c>
      <c r="K20" s="140">
        <v>5</v>
      </c>
      <c r="L20" s="140">
        <v>6</v>
      </c>
      <c r="M20" s="140">
        <v>5</v>
      </c>
      <c r="N20" s="140">
        <v>5</v>
      </c>
      <c r="O20" s="140">
        <v>6</v>
      </c>
      <c r="P20" s="140">
        <v>6</v>
      </c>
      <c r="Q20" s="20">
        <v>5</v>
      </c>
      <c r="R20" s="140">
        <v>5</v>
      </c>
      <c r="S20" s="21">
        <f t="shared" si="0"/>
        <v>5</v>
      </c>
      <c r="T20" s="9"/>
      <c r="U20" s="9"/>
    </row>
    <row r="21" spans="1:21" ht="15">
      <c r="A21" s="10">
        <v>12</v>
      </c>
      <c r="B21" s="139" t="s">
        <v>71</v>
      </c>
      <c r="C21" s="155">
        <v>2454</v>
      </c>
      <c r="D21" s="19" t="s">
        <v>57</v>
      </c>
      <c r="E21" s="140">
        <v>5</v>
      </c>
      <c r="F21" s="140">
        <v>5</v>
      </c>
      <c r="G21" s="140">
        <v>5</v>
      </c>
      <c r="H21" s="140">
        <v>5</v>
      </c>
      <c r="I21" s="140">
        <v>5</v>
      </c>
      <c r="J21" s="20">
        <v>5</v>
      </c>
      <c r="K21" s="140">
        <v>5</v>
      </c>
      <c r="L21" s="140">
        <v>5</v>
      </c>
      <c r="M21" s="140">
        <v>5</v>
      </c>
      <c r="N21" s="140">
        <v>5</v>
      </c>
      <c r="O21" s="140">
        <v>5</v>
      </c>
      <c r="P21" s="140">
        <v>5</v>
      </c>
      <c r="Q21" s="20">
        <v>5</v>
      </c>
      <c r="R21" s="140">
        <v>5</v>
      </c>
      <c r="S21" s="21">
        <f t="shared" si="0"/>
        <v>5</v>
      </c>
      <c r="T21" s="9"/>
      <c r="U21" s="9"/>
    </row>
    <row r="22" spans="1:21" ht="15">
      <c r="A22" s="10">
        <v>13</v>
      </c>
      <c r="B22" s="139" t="s">
        <v>72</v>
      </c>
      <c r="C22" s="155">
        <v>2455</v>
      </c>
      <c r="D22" s="19" t="s">
        <v>63</v>
      </c>
      <c r="E22" s="140">
        <v>5</v>
      </c>
      <c r="F22" s="140">
        <v>5</v>
      </c>
      <c r="G22" s="140">
        <v>6</v>
      </c>
      <c r="H22" s="140">
        <v>5</v>
      </c>
      <c r="I22" s="140">
        <v>5</v>
      </c>
      <c r="J22" s="20">
        <v>5</v>
      </c>
      <c r="K22" s="140">
        <v>6</v>
      </c>
      <c r="L22" s="140">
        <v>5</v>
      </c>
      <c r="M22" s="140">
        <v>5</v>
      </c>
      <c r="N22" s="140">
        <v>6</v>
      </c>
      <c r="O22" s="140">
        <v>5</v>
      </c>
      <c r="P22" s="140">
        <v>5</v>
      </c>
      <c r="Q22" s="20">
        <v>5</v>
      </c>
      <c r="R22" s="140">
        <v>6</v>
      </c>
      <c r="S22" s="21">
        <f t="shared" si="0"/>
        <v>5</v>
      </c>
      <c r="T22" s="9"/>
      <c r="U22" s="9"/>
    </row>
    <row r="23" spans="1:21" ht="15">
      <c r="A23" s="10">
        <v>14</v>
      </c>
      <c r="B23" s="139" t="s">
        <v>73</v>
      </c>
      <c r="C23" s="155">
        <v>2456</v>
      </c>
      <c r="D23" s="19" t="s">
        <v>57</v>
      </c>
      <c r="E23" s="140">
        <v>5</v>
      </c>
      <c r="F23" s="140">
        <v>5</v>
      </c>
      <c r="G23" s="140">
        <v>6</v>
      </c>
      <c r="H23" s="140">
        <v>5</v>
      </c>
      <c r="I23" s="140">
        <v>5</v>
      </c>
      <c r="J23" s="20">
        <v>5</v>
      </c>
      <c r="K23" s="140">
        <v>6</v>
      </c>
      <c r="L23" s="140">
        <v>5</v>
      </c>
      <c r="M23" s="140">
        <v>5</v>
      </c>
      <c r="N23" s="140">
        <v>6</v>
      </c>
      <c r="O23" s="140">
        <v>5</v>
      </c>
      <c r="P23" s="140">
        <v>5</v>
      </c>
      <c r="Q23" s="20">
        <v>5</v>
      </c>
      <c r="R23" s="140">
        <v>6</v>
      </c>
      <c r="S23" s="21">
        <f t="shared" si="0"/>
        <v>5</v>
      </c>
      <c r="T23" s="9"/>
      <c r="U23" s="9"/>
    </row>
    <row r="24" spans="1:21" ht="15">
      <c r="A24" s="10">
        <v>15</v>
      </c>
      <c r="B24" s="139" t="s">
        <v>74</v>
      </c>
      <c r="C24" s="155">
        <v>2457</v>
      </c>
      <c r="D24" s="19" t="s">
        <v>57</v>
      </c>
      <c r="E24" s="140">
        <v>6</v>
      </c>
      <c r="F24" s="140">
        <v>5</v>
      </c>
      <c r="G24" s="140">
        <v>6</v>
      </c>
      <c r="H24" s="140">
        <v>6</v>
      </c>
      <c r="I24" s="140">
        <v>6</v>
      </c>
      <c r="J24" s="20">
        <v>5</v>
      </c>
      <c r="K24" s="140">
        <v>6</v>
      </c>
      <c r="L24" s="140">
        <v>6</v>
      </c>
      <c r="M24" s="140">
        <v>5</v>
      </c>
      <c r="N24" s="140">
        <v>6</v>
      </c>
      <c r="O24" s="140">
        <v>6</v>
      </c>
      <c r="P24" s="140">
        <v>6</v>
      </c>
      <c r="Q24" s="20">
        <v>5</v>
      </c>
      <c r="R24" s="140">
        <v>6</v>
      </c>
      <c r="S24" s="21">
        <f t="shared" si="0"/>
        <v>5</v>
      </c>
      <c r="T24" s="9"/>
      <c r="U24" s="9"/>
    </row>
    <row r="25" spans="1:21" ht="15">
      <c r="A25" s="10">
        <v>16</v>
      </c>
      <c r="B25" s="139" t="s">
        <v>75</v>
      </c>
      <c r="C25" s="155">
        <v>2458</v>
      </c>
      <c r="D25" s="19" t="s">
        <v>63</v>
      </c>
      <c r="E25" s="141">
        <v>5</v>
      </c>
      <c r="F25" s="141">
        <v>5</v>
      </c>
      <c r="G25" s="141">
        <v>5</v>
      </c>
      <c r="H25" s="141">
        <v>5</v>
      </c>
      <c r="I25" s="141">
        <v>5</v>
      </c>
      <c r="J25" s="20">
        <v>5</v>
      </c>
      <c r="K25" s="141">
        <v>5</v>
      </c>
      <c r="L25" s="141">
        <v>5</v>
      </c>
      <c r="M25" s="141">
        <v>5</v>
      </c>
      <c r="N25" s="141">
        <v>5</v>
      </c>
      <c r="O25" s="141">
        <v>5</v>
      </c>
      <c r="P25" s="141">
        <v>5</v>
      </c>
      <c r="Q25" s="20">
        <v>5</v>
      </c>
      <c r="R25" s="141">
        <v>3</v>
      </c>
      <c r="S25" s="21">
        <f t="shared" si="0"/>
        <v>4</v>
      </c>
      <c r="T25" s="9"/>
      <c r="U25" s="9"/>
    </row>
    <row r="26" spans="1:21" ht="15">
      <c r="A26" s="10">
        <v>17</v>
      </c>
      <c r="B26" s="139" t="s">
        <v>76</v>
      </c>
      <c r="C26" s="155">
        <v>2459</v>
      </c>
      <c r="D26" s="19" t="s">
        <v>63</v>
      </c>
      <c r="E26" s="141">
        <v>5</v>
      </c>
      <c r="F26" s="141">
        <v>5</v>
      </c>
      <c r="G26" s="141">
        <v>5</v>
      </c>
      <c r="H26" s="141">
        <v>5</v>
      </c>
      <c r="I26" s="141">
        <v>5</v>
      </c>
      <c r="J26" s="20">
        <v>5</v>
      </c>
      <c r="K26" s="141">
        <v>5</v>
      </c>
      <c r="L26" s="141">
        <v>5</v>
      </c>
      <c r="M26" s="141">
        <v>5</v>
      </c>
      <c r="N26" s="141">
        <v>5</v>
      </c>
      <c r="O26" s="141">
        <v>5</v>
      </c>
      <c r="P26" s="141">
        <v>5</v>
      </c>
      <c r="Q26" s="20">
        <v>5</v>
      </c>
      <c r="R26" s="141">
        <v>3</v>
      </c>
      <c r="S26" s="21">
        <f t="shared" si="0"/>
        <v>4</v>
      </c>
      <c r="T26" s="9"/>
      <c r="U26" s="9"/>
    </row>
    <row r="27" spans="1:21" ht="15">
      <c r="A27" s="10">
        <v>18</v>
      </c>
      <c r="B27" s="139" t="s">
        <v>77</v>
      </c>
      <c r="C27" s="155">
        <v>2460</v>
      </c>
      <c r="D27" s="19" t="s">
        <v>63</v>
      </c>
      <c r="E27" s="141">
        <v>5</v>
      </c>
      <c r="F27" s="141">
        <v>5</v>
      </c>
      <c r="G27" s="141">
        <v>5</v>
      </c>
      <c r="H27" s="141">
        <v>5</v>
      </c>
      <c r="I27" s="141">
        <v>5</v>
      </c>
      <c r="J27" s="20">
        <v>5</v>
      </c>
      <c r="K27" s="141">
        <v>5</v>
      </c>
      <c r="L27" s="141">
        <v>5</v>
      </c>
      <c r="M27" s="141">
        <v>5</v>
      </c>
      <c r="N27" s="141">
        <v>5</v>
      </c>
      <c r="O27" s="141">
        <v>5</v>
      </c>
      <c r="P27" s="141">
        <v>5</v>
      </c>
      <c r="Q27" s="20">
        <v>5</v>
      </c>
      <c r="R27" s="141">
        <v>3</v>
      </c>
      <c r="S27" s="21">
        <f t="shared" si="0"/>
        <v>4</v>
      </c>
      <c r="T27" s="9"/>
      <c r="U27" s="9"/>
    </row>
    <row r="28" spans="1:21" ht="15">
      <c r="A28" s="10">
        <v>19</v>
      </c>
      <c r="B28" s="139" t="s">
        <v>78</v>
      </c>
      <c r="C28" s="155">
        <v>2461</v>
      </c>
      <c r="D28" s="19" t="s">
        <v>57</v>
      </c>
      <c r="E28" s="141">
        <v>5</v>
      </c>
      <c r="F28" s="141">
        <v>5</v>
      </c>
      <c r="G28" s="141">
        <v>5</v>
      </c>
      <c r="H28" s="141">
        <v>5</v>
      </c>
      <c r="I28" s="141">
        <v>5</v>
      </c>
      <c r="J28" s="20">
        <v>5</v>
      </c>
      <c r="K28" s="141">
        <v>5</v>
      </c>
      <c r="L28" s="141">
        <v>5</v>
      </c>
      <c r="M28" s="141">
        <v>5</v>
      </c>
      <c r="N28" s="141">
        <v>5</v>
      </c>
      <c r="O28" s="141">
        <v>5</v>
      </c>
      <c r="P28" s="141">
        <v>5</v>
      </c>
      <c r="Q28" s="20">
        <v>5</v>
      </c>
      <c r="R28" s="141">
        <v>3</v>
      </c>
      <c r="S28" s="21">
        <f t="shared" si="0"/>
        <v>4</v>
      </c>
      <c r="T28" s="9"/>
      <c r="U28" s="9"/>
    </row>
    <row r="29" spans="1:21" ht="15">
      <c r="A29" s="10">
        <v>20</v>
      </c>
      <c r="B29" s="139" t="s">
        <v>79</v>
      </c>
      <c r="C29" s="155">
        <v>2462</v>
      </c>
      <c r="D29" s="19" t="s">
        <v>57</v>
      </c>
      <c r="E29" s="141">
        <v>5</v>
      </c>
      <c r="F29" s="141">
        <v>5</v>
      </c>
      <c r="G29" s="141">
        <v>5</v>
      </c>
      <c r="H29" s="141">
        <v>5</v>
      </c>
      <c r="I29" s="141">
        <v>5</v>
      </c>
      <c r="J29" s="20">
        <v>5</v>
      </c>
      <c r="K29" s="141">
        <v>5</v>
      </c>
      <c r="L29" s="141">
        <v>5</v>
      </c>
      <c r="M29" s="141">
        <v>5</v>
      </c>
      <c r="N29" s="141">
        <v>5</v>
      </c>
      <c r="O29" s="141">
        <v>5</v>
      </c>
      <c r="P29" s="141">
        <v>5</v>
      </c>
      <c r="Q29" s="20">
        <v>5</v>
      </c>
      <c r="R29" s="141">
        <v>3</v>
      </c>
      <c r="S29" s="21">
        <f t="shared" si="0"/>
        <v>4</v>
      </c>
      <c r="T29" s="9"/>
      <c r="U29" s="9"/>
    </row>
    <row r="30" spans="1:21" ht="15">
      <c r="A30" s="10">
        <v>21</v>
      </c>
      <c r="B30" s="142" t="s">
        <v>79</v>
      </c>
      <c r="C30" s="155">
        <v>2463</v>
      </c>
      <c r="D30" s="11" t="s">
        <v>57</v>
      </c>
      <c r="E30" s="143">
        <v>5</v>
      </c>
      <c r="F30" s="143">
        <v>5</v>
      </c>
      <c r="G30" s="143">
        <v>5</v>
      </c>
      <c r="H30" s="143">
        <v>5</v>
      </c>
      <c r="I30" s="143">
        <v>5</v>
      </c>
      <c r="J30" s="143">
        <v>5</v>
      </c>
      <c r="K30" s="143">
        <v>5</v>
      </c>
      <c r="L30" s="143">
        <v>5</v>
      </c>
      <c r="M30" s="143">
        <v>5</v>
      </c>
      <c r="N30" s="143">
        <v>5</v>
      </c>
      <c r="O30" s="143">
        <v>5</v>
      </c>
      <c r="P30" s="143">
        <v>5</v>
      </c>
      <c r="Q30" s="143">
        <v>5</v>
      </c>
      <c r="R30" s="143">
        <v>3</v>
      </c>
      <c r="S30" s="21">
        <f t="shared" si="0"/>
        <v>4</v>
      </c>
      <c r="T30" s="9"/>
      <c r="U30" s="9"/>
    </row>
    <row r="31" spans="1:21" ht="15">
      <c r="A31" s="10">
        <v>22</v>
      </c>
      <c r="B31" s="142" t="s">
        <v>80</v>
      </c>
      <c r="C31" s="155">
        <v>2464</v>
      </c>
      <c r="D31" s="11" t="s">
        <v>63</v>
      </c>
      <c r="E31" s="143">
        <v>6</v>
      </c>
      <c r="F31" s="143">
        <v>5</v>
      </c>
      <c r="G31" s="143">
        <v>5</v>
      </c>
      <c r="H31" s="143">
        <v>5</v>
      </c>
      <c r="I31" s="143">
        <v>5</v>
      </c>
      <c r="J31" s="143">
        <v>6</v>
      </c>
      <c r="K31" s="143">
        <v>5</v>
      </c>
      <c r="L31" s="143">
        <v>6</v>
      </c>
      <c r="M31" s="143">
        <v>5</v>
      </c>
      <c r="N31" s="143">
        <v>5</v>
      </c>
      <c r="O31" s="143">
        <v>5</v>
      </c>
      <c r="P31" s="143">
        <v>5</v>
      </c>
      <c r="Q31" s="143">
        <v>6</v>
      </c>
      <c r="R31" s="143">
        <v>3</v>
      </c>
      <c r="S31" s="21">
        <f t="shared" si="0"/>
        <v>5</v>
      </c>
      <c r="T31" s="9"/>
      <c r="U31" s="9"/>
    </row>
    <row r="32" spans="1:21" ht="15">
      <c r="A32" s="10">
        <v>23</v>
      </c>
      <c r="B32" s="142" t="s">
        <v>81</v>
      </c>
      <c r="C32" s="155">
        <v>2465</v>
      </c>
      <c r="D32" s="11" t="s">
        <v>57</v>
      </c>
      <c r="E32" s="143">
        <v>5</v>
      </c>
      <c r="F32" s="143">
        <v>5</v>
      </c>
      <c r="G32" s="143">
        <v>5</v>
      </c>
      <c r="H32" s="143">
        <v>5</v>
      </c>
      <c r="I32" s="143">
        <v>5</v>
      </c>
      <c r="J32" s="143">
        <v>5</v>
      </c>
      <c r="K32" s="143">
        <v>5</v>
      </c>
      <c r="L32" s="143">
        <v>5</v>
      </c>
      <c r="M32" s="143">
        <v>5</v>
      </c>
      <c r="N32" s="143">
        <v>5</v>
      </c>
      <c r="O32" s="143">
        <v>5</v>
      </c>
      <c r="P32" s="143">
        <v>5</v>
      </c>
      <c r="Q32" s="143">
        <v>5</v>
      </c>
      <c r="R32" s="143">
        <v>3</v>
      </c>
      <c r="S32" s="21">
        <f t="shared" si="0"/>
        <v>4</v>
      </c>
      <c r="T32" s="9"/>
      <c r="U32" s="9"/>
    </row>
    <row r="33" spans="1:21" ht="15">
      <c r="A33" s="10">
        <v>24</v>
      </c>
      <c r="B33" s="144" t="s">
        <v>82</v>
      </c>
      <c r="C33" s="155">
        <v>2466</v>
      </c>
      <c r="D33" s="11" t="s">
        <v>57</v>
      </c>
      <c r="E33" s="143">
        <v>6</v>
      </c>
      <c r="F33" s="143">
        <v>5</v>
      </c>
      <c r="G33" s="143">
        <v>5</v>
      </c>
      <c r="H33" s="143">
        <v>6</v>
      </c>
      <c r="I33" s="143">
        <v>5</v>
      </c>
      <c r="J33" s="143">
        <v>6</v>
      </c>
      <c r="K33" s="143">
        <v>5</v>
      </c>
      <c r="L33" s="143">
        <v>6</v>
      </c>
      <c r="M33" s="143">
        <v>5</v>
      </c>
      <c r="N33" s="143">
        <v>5</v>
      </c>
      <c r="O33" s="143">
        <v>6</v>
      </c>
      <c r="P33" s="143">
        <v>5</v>
      </c>
      <c r="Q33" s="143">
        <v>6</v>
      </c>
      <c r="R33" s="143">
        <v>3</v>
      </c>
      <c r="S33" s="21">
        <f t="shared" si="0"/>
        <v>5</v>
      </c>
      <c r="T33" s="9"/>
      <c r="U33" s="9"/>
    </row>
    <row r="34" spans="1:21" ht="15">
      <c r="A34" s="10">
        <v>25</v>
      </c>
      <c r="B34" s="142" t="s">
        <v>83</v>
      </c>
      <c r="C34" s="155">
        <v>2467</v>
      </c>
      <c r="D34" s="11" t="s">
        <v>63</v>
      </c>
      <c r="E34" s="143">
        <v>5</v>
      </c>
      <c r="F34" s="143">
        <v>5</v>
      </c>
      <c r="G34" s="143">
        <v>5</v>
      </c>
      <c r="H34" s="143">
        <v>5</v>
      </c>
      <c r="I34" s="143">
        <v>5</v>
      </c>
      <c r="J34" s="143">
        <v>5</v>
      </c>
      <c r="K34" s="143">
        <v>5</v>
      </c>
      <c r="L34" s="143">
        <v>5</v>
      </c>
      <c r="M34" s="143">
        <v>5</v>
      </c>
      <c r="N34" s="143">
        <v>5</v>
      </c>
      <c r="O34" s="143">
        <v>5</v>
      </c>
      <c r="P34" s="143">
        <v>5</v>
      </c>
      <c r="Q34" s="143">
        <v>5</v>
      </c>
      <c r="R34" s="143">
        <v>3</v>
      </c>
      <c r="S34" s="21">
        <f t="shared" si="0"/>
        <v>4</v>
      </c>
      <c r="T34" s="9"/>
      <c r="U34" s="9"/>
    </row>
    <row r="35" spans="1:21" ht="15">
      <c r="A35" s="10">
        <v>26</v>
      </c>
      <c r="B35" s="142" t="s">
        <v>84</v>
      </c>
      <c r="C35" s="155">
        <v>2468</v>
      </c>
      <c r="D35" s="11" t="s">
        <v>57</v>
      </c>
      <c r="E35" s="143">
        <v>5</v>
      </c>
      <c r="F35" s="143">
        <v>5</v>
      </c>
      <c r="G35" s="143">
        <v>5</v>
      </c>
      <c r="H35" s="143">
        <v>5</v>
      </c>
      <c r="I35" s="143">
        <v>5</v>
      </c>
      <c r="J35" s="143">
        <v>5</v>
      </c>
      <c r="K35" s="143">
        <v>5</v>
      </c>
      <c r="L35" s="143">
        <v>5</v>
      </c>
      <c r="M35" s="143">
        <v>5</v>
      </c>
      <c r="N35" s="143">
        <v>5</v>
      </c>
      <c r="O35" s="143">
        <v>5</v>
      </c>
      <c r="P35" s="143">
        <v>5</v>
      </c>
      <c r="Q35" s="143">
        <v>5</v>
      </c>
      <c r="R35" s="143">
        <v>5</v>
      </c>
      <c r="S35" s="21">
        <f t="shared" si="0"/>
        <v>5</v>
      </c>
      <c r="T35" s="9"/>
      <c r="U35" s="9"/>
    </row>
    <row r="36" spans="1:21" ht="15">
      <c r="A36" s="10">
        <v>27</v>
      </c>
      <c r="B36" s="142" t="s">
        <v>85</v>
      </c>
      <c r="C36" s="155">
        <v>2469</v>
      </c>
      <c r="D36" s="11" t="s">
        <v>63</v>
      </c>
      <c r="E36" s="143">
        <v>6</v>
      </c>
      <c r="F36" s="143">
        <v>5</v>
      </c>
      <c r="G36" s="143">
        <v>5</v>
      </c>
      <c r="H36" s="143">
        <v>5</v>
      </c>
      <c r="I36" s="143">
        <v>5</v>
      </c>
      <c r="J36" s="143">
        <v>6</v>
      </c>
      <c r="K36" s="143">
        <v>5</v>
      </c>
      <c r="L36" s="143">
        <v>6</v>
      </c>
      <c r="M36" s="143">
        <v>5</v>
      </c>
      <c r="N36" s="143">
        <v>5</v>
      </c>
      <c r="O36" s="143">
        <v>5</v>
      </c>
      <c r="P36" s="143">
        <v>5</v>
      </c>
      <c r="Q36" s="143">
        <v>6</v>
      </c>
      <c r="R36" s="143">
        <v>5</v>
      </c>
      <c r="S36" s="21">
        <f t="shared" si="0"/>
        <v>5</v>
      </c>
      <c r="T36" s="9"/>
      <c r="U36" s="9"/>
    </row>
    <row r="37" spans="1:21" ht="15">
      <c r="A37" s="10">
        <v>28</v>
      </c>
      <c r="B37" s="142" t="s">
        <v>86</v>
      </c>
      <c r="C37" s="155">
        <v>2470</v>
      </c>
      <c r="D37" s="11" t="s">
        <v>63</v>
      </c>
      <c r="E37" s="143">
        <v>5</v>
      </c>
      <c r="F37" s="143">
        <v>5</v>
      </c>
      <c r="G37" s="143">
        <v>5</v>
      </c>
      <c r="H37" s="143">
        <v>6</v>
      </c>
      <c r="I37" s="143">
        <v>5</v>
      </c>
      <c r="J37" s="143">
        <v>5</v>
      </c>
      <c r="K37" s="143">
        <v>5</v>
      </c>
      <c r="L37" s="143">
        <v>5</v>
      </c>
      <c r="M37" s="143">
        <v>5</v>
      </c>
      <c r="N37" s="143">
        <v>5</v>
      </c>
      <c r="O37" s="143">
        <v>6</v>
      </c>
      <c r="P37" s="143">
        <v>5</v>
      </c>
      <c r="Q37" s="143">
        <v>5</v>
      </c>
      <c r="R37" s="143">
        <v>5</v>
      </c>
      <c r="S37" s="21">
        <f t="shared" si="0"/>
        <v>5</v>
      </c>
      <c r="T37" s="9"/>
      <c r="U37" s="9"/>
    </row>
    <row r="38" spans="1:21" ht="15">
      <c r="A38" s="10">
        <v>29</v>
      </c>
      <c r="B38" s="142" t="s">
        <v>87</v>
      </c>
      <c r="C38" s="155">
        <v>2471</v>
      </c>
      <c r="D38" s="11" t="s">
        <v>63</v>
      </c>
      <c r="E38" s="143">
        <v>5</v>
      </c>
      <c r="F38" s="143">
        <v>5</v>
      </c>
      <c r="G38" s="143">
        <v>5</v>
      </c>
      <c r="H38" s="143">
        <v>5</v>
      </c>
      <c r="I38" s="143">
        <v>5</v>
      </c>
      <c r="J38" s="143">
        <v>5</v>
      </c>
      <c r="K38" s="143">
        <v>5</v>
      </c>
      <c r="L38" s="143">
        <v>5</v>
      </c>
      <c r="M38" s="143">
        <v>5</v>
      </c>
      <c r="N38" s="143">
        <v>5</v>
      </c>
      <c r="O38" s="143">
        <v>5</v>
      </c>
      <c r="P38" s="143">
        <v>5</v>
      </c>
      <c r="Q38" s="143">
        <v>5</v>
      </c>
      <c r="R38" s="143">
        <v>5</v>
      </c>
      <c r="S38" s="21">
        <f t="shared" si="0"/>
        <v>5</v>
      </c>
      <c r="T38" s="9"/>
      <c r="U38" s="9"/>
    </row>
    <row r="39" spans="1:21" ht="15">
      <c r="A39" s="10">
        <v>30</v>
      </c>
      <c r="B39" s="142" t="s">
        <v>88</v>
      </c>
      <c r="C39" s="155">
        <v>2472</v>
      </c>
      <c r="D39" s="11" t="s">
        <v>57</v>
      </c>
      <c r="E39" s="143">
        <v>5</v>
      </c>
      <c r="F39" s="143">
        <v>5</v>
      </c>
      <c r="G39" s="143">
        <v>5</v>
      </c>
      <c r="H39" s="143">
        <v>5</v>
      </c>
      <c r="I39" s="143">
        <v>5</v>
      </c>
      <c r="J39" s="143">
        <v>5</v>
      </c>
      <c r="K39" s="143">
        <v>5</v>
      </c>
      <c r="L39" s="143">
        <v>5</v>
      </c>
      <c r="M39" s="143">
        <v>5</v>
      </c>
      <c r="N39" s="143">
        <v>5</v>
      </c>
      <c r="O39" s="143">
        <v>5</v>
      </c>
      <c r="P39" s="143">
        <v>5</v>
      </c>
      <c r="Q39" s="143">
        <v>5</v>
      </c>
      <c r="R39" s="143">
        <v>5</v>
      </c>
      <c r="S39" s="21">
        <f t="shared" si="0"/>
        <v>5</v>
      </c>
      <c r="T39" s="9"/>
      <c r="U39" s="9"/>
    </row>
    <row r="40" spans="1:21" ht="15">
      <c r="A40" s="10">
        <v>31</v>
      </c>
      <c r="B40" s="142" t="s">
        <v>89</v>
      </c>
      <c r="C40" s="155">
        <v>2473</v>
      </c>
      <c r="D40" s="11" t="s">
        <v>57</v>
      </c>
      <c r="E40" s="143">
        <v>6</v>
      </c>
      <c r="F40" s="143">
        <v>5</v>
      </c>
      <c r="G40" s="143">
        <v>6</v>
      </c>
      <c r="H40" s="143">
        <v>6</v>
      </c>
      <c r="I40" s="143">
        <v>6</v>
      </c>
      <c r="J40" s="143">
        <v>6</v>
      </c>
      <c r="K40" s="143">
        <v>5</v>
      </c>
      <c r="L40" s="143">
        <v>1</v>
      </c>
      <c r="M40" s="143">
        <v>1</v>
      </c>
      <c r="N40" s="143">
        <v>6</v>
      </c>
      <c r="O40" s="143">
        <v>6</v>
      </c>
      <c r="P40" s="143">
        <v>6</v>
      </c>
      <c r="Q40" s="143">
        <v>6</v>
      </c>
      <c r="R40" s="143">
        <v>5</v>
      </c>
      <c r="S40" s="21">
        <f t="shared" si="0"/>
        <v>5</v>
      </c>
      <c r="T40" s="9"/>
      <c r="U40" s="9"/>
    </row>
    <row r="41" spans="1:21" ht="15">
      <c r="A41" s="10">
        <v>32</v>
      </c>
      <c r="B41" s="142" t="s">
        <v>90</v>
      </c>
      <c r="C41" s="155">
        <v>2474</v>
      </c>
      <c r="D41" s="11" t="s">
        <v>57</v>
      </c>
      <c r="E41" s="143">
        <v>5</v>
      </c>
      <c r="F41" s="143">
        <v>5</v>
      </c>
      <c r="G41" s="143">
        <v>5</v>
      </c>
      <c r="H41" s="143">
        <v>5</v>
      </c>
      <c r="I41" s="143">
        <v>5</v>
      </c>
      <c r="J41" s="143">
        <v>5</v>
      </c>
      <c r="K41" s="143">
        <v>5</v>
      </c>
      <c r="L41" s="143">
        <v>5</v>
      </c>
      <c r="M41" s="143">
        <v>5</v>
      </c>
      <c r="N41" s="143">
        <v>3</v>
      </c>
      <c r="O41" s="143">
        <v>5</v>
      </c>
      <c r="P41" s="143">
        <v>5</v>
      </c>
      <c r="Q41" s="143">
        <v>5</v>
      </c>
      <c r="R41" s="143">
        <v>5</v>
      </c>
      <c r="S41" s="21">
        <f t="shared" si="0"/>
        <v>4</v>
      </c>
      <c r="T41" s="9"/>
      <c r="U41" s="9"/>
    </row>
    <row r="42" spans="1:21" ht="15">
      <c r="A42" s="10">
        <v>33</v>
      </c>
      <c r="B42" s="142" t="s">
        <v>91</v>
      </c>
      <c r="C42" s="155">
        <v>2475</v>
      </c>
      <c r="D42" s="11" t="s">
        <v>57</v>
      </c>
      <c r="E42" s="143">
        <v>5</v>
      </c>
      <c r="F42" s="143">
        <v>5</v>
      </c>
      <c r="G42" s="143">
        <v>5</v>
      </c>
      <c r="H42" s="143">
        <v>6</v>
      </c>
      <c r="I42" s="143">
        <v>5</v>
      </c>
      <c r="J42" s="143">
        <v>5</v>
      </c>
      <c r="K42" s="143">
        <v>5</v>
      </c>
      <c r="L42" s="143">
        <v>5</v>
      </c>
      <c r="M42" s="143">
        <v>5</v>
      </c>
      <c r="N42" s="143">
        <v>5</v>
      </c>
      <c r="O42" s="143">
        <v>6</v>
      </c>
      <c r="P42" s="143">
        <v>5</v>
      </c>
      <c r="Q42" s="143">
        <v>5</v>
      </c>
      <c r="R42" s="143">
        <v>5</v>
      </c>
      <c r="S42" s="21">
        <f t="shared" si="0"/>
        <v>5</v>
      </c>
      <c r="T42" s="9"/>
      <c r="U42" s="9"/>
    </row>
    <row r="43" spans="1:21" ht="15">
      <c r="A43" s="10">
        <v>34</v>
      </c>
      <c r="B43" s="142" t="s">
        <v>92</v>
      </c>
      <c r="C43" s="155">
        <v>2476</v>
      </c>
      <c r="D43" s="11" t="s">
        <v>63</v>
      </c>
      <c r="E43" s="143">
        <v>5</v>
      </c>
      <c r="F43" s="143">
        <v>5</v>
      </c>
      <c r="G43" s="143">
        <v>5</v>
      </c>
      <c r="H43" s="143">
        <v>5</v>
      </c>
      <c r="I43" s="143">
        <v>5</v>
      </c>
      <c r="J43" s="143">
        <v>5</v>
      </c>
      <c r="K43" s="143">
        <v>5</v>
      </c>
      <c r="L43" s="143">
        <v>5</v>
      </c>
      <c r="M43" s="143">
        <v>5</v>
      </c>
      <c r="N43" s="143">
        <v>5</v>
      </c>
      <c r="O43" s="143">
        <v>5</v>
      </c>
      <c r="P43" s="143">
        <v>5</v>
      </c>
      <c r="Q43" s="143">
        <v>5</v>
      </c>
      <c r="R43" s="143">
        <v>5</v>
      </c>
      <c r="S43" s="21">
        <f t="shared" si="0"/>
        <v>5</v>
      </c>
      <c r="T43" s="9"/>
      <c r="U43" s="9"/>
    </row>
    <row r="44" spans="1:21" ht="15">
      <c r="A44" s="10">
        <v>35</v>
      </c>
      <c r="B44" s="142" t="s">
        <v>93</v>
      </c>
      <c r="C44" s="155">
        <v>2477</v>
      </c>
      <c r="D44" s="11" t="s">
        <v>63</v>
      </c>
      <c r="E44" s="143">
        <v>6</v>
      </c>
      <c r="F44" s="143">
        <v>6</v>
      </c>
      <c r="G44" s="143">
        <v>5</v>
      </c>
      <c r="H44" s="143">
        <v>6</v>
      </c>
      <c r="I44" s="143">
        <v>6</v>
      </c>
      <c r="J44" s="143">
        <v>6</v>
      </c>
      <c r="K44" s="143">
        <v>6</v>
      </c>
      <c r="L44" s="143">
        <v>6</v>
      </c>
      <c r="M44" s="143">
        <v>6</v>
      </c>
      <c r="N44" s="143">
        <v>5</v>
      </c>
      <c r="O44" s="143">
        <v>6</v>
      </c>
      <c r="P44" s="143">
        <v>6</v>
      </c>
      <c r="Q44" s="143">
        <v>6</v>
      </c>
      <c r="R44" s="143">
        <v>6</v>
      </c>
      <c r="S44" s="21">
        <f t="shared" si="0"/>
        <v>5</v>
      </c>
      <c r="T44" s="9"/>
      <c r="U44" s="9"/>
    </row>
    <row r="45" spans="1:21" ht="15">
      <c r="A45" s="10">
        <v>36</v>
      </c>
      <c r="B45" s="142" t="s">
        <v>94</v>
      </c>
      <c r="C45" s="155">
        <v>2478</v>
      </c>
      <c r="D45" s="11" t="s">
        <v>63</v>
      </c>
      <c r="E45" s="143">
        <v>5</v>
      </c>
      <c r="F45" s="143">
        <v>5</v>
      </c>
      <c r="G45" s="143">
        <v>5</v>
      </c>
      <c r="H45" s="143">
        <v>5</v>
      </c>
      <c r="I45" s="143">
        <v>5</v>
      </c>
      <c r="J45" s="143">
        <v>5</v>
      </c>
      <c r="K45" s="143">
        <v>5</v>
      </c>
      <c r="L45" s="143">
        <v>5</v>
      </c>
      <c r="M45" s="143">
        <v>5</v>
      </c>
      <c r="N45" s="143">
        <v>5</v>
      </c>
      <c r="O45" s="143">
        <v>5</v>
      </c>
      <c r="P45" s="143">
        <v>5</v>
      </c>
      <c r="Q45" s="143">
        <v>5</v>
      </c>
      <c r="R45" s="143">
        <v>5</v>
      </c>
      <c r="S45" s="21">
        <f t="shared" si="0"/>
        <v>5</v>
      </c>
      <c r="T45" s="9"/>
      <c r="U45" s="9"/>
    </row>
    <row r="46" spans="1:21" ht="15">
      <c r="A46" s="10">
        <v>37</v>
      </c>
      <c r="B46" s="142" t="s">
        <v>95</v>
      </c>
      <c r="C46" s="155">
        <v>2479</v>
      </c>
      <c r="D46" s="11" t="s">
        <v>57</v>
      </c>
      <c r="E46" s="143">
        <v>5</v>
      </c>
      <c r="F46" s="143">
        <v>5</v>
      </c>
      <c r="G46" s="143">
        <v>6</v>
      </c>
      <c r="H46" s="143">
        <v>5</v>
      </c>
      <c r="I46" s="143">
        <v>5</v>
      </c>
      <c r="J46" s="143">
        <v>5</v>
      </c>
      <c r="K46" s="143">
        <v>5</v>
      </c>
      <c r="L46" s="143">
        <v>5</v>
      </c>
      <c r="M46" s="143">
        <v>5</v>
      </c>
      <c r="N46" s="143">
        <v>6</v>
      </c>
      <c r="O46" s="143">
        <v>5</v>
      </c>
      <c r="P46" s="143">
        <v>5</v>
      </c>
      <c r="Q46" s="143">
        <v>5</v>
      </c>
      <c r="R46" s="143">
        <v>5</v>
      </c>
      <c r="S46" s="21">
        <f t="shared" si="0"/>
        <v>5</v>
      </c>
      <c r="T46" s="9"/>
      <c r="U46" s="9"/>
    </row>
    <row r="47" spans="1:21" ht="15">
      <c r="A47" s="10">
        <v>38</v>
      </c>
      <c r="B47" s="142" t="s">
        <v>96</v>
      </c>
      <c r="C47" s="155">
        <v>2480</v>
      </c>
      <c r="D47" s="11" t="s">
        <v>63</v>
      </c>
      <c r="E47" s="143">
        <v>5</v>
      </c>
      <c r="F47" s="143">
        <v>5</v>
      </c>
      <c r="G47" s="143">
        <v>5</v>
      </c>
      <c r="H47" s="143">
        <v>5</v>
      </c>
      <c r="I47" s="143">
        <v>5</v>
      </c>
      <c r="J47" s="143">
        <v>5</v>
      </c>
      <c r="K47" s="143">
        <v>5</v>
      </c>
      <c r="L47" s="143">
        <v>5</v>
      </c>
      <c r="M47" s="143">
        <v>5</v>
      </c>
      <c r="N47" s="143">
        <v>5</v>
      </c>
      <c r="O47" s="143">
        <v>5</v>
      </c>
      <c r="P47" s="143">
        <v>5</v>
      </c>
      <c r="Q47" s="143">
        <v>5</v>
      </c>
      <c r="R47" s="143">
        <v>5</v>
      </c>
      <c r="S47" s="21">
        <f t="shared" si="0"/>
        <v>5</v>
      </c>
      <c r="T47" s="9"/>
      <c r="U47" s="9"/>
    </row>
    <row r="48" spans="1:21" ht="15">
      <c r="A48" s="10">
        <v>39</v>
      </c>
      <c r="B48" s="142" t="s">
        <v>97</v>
      </c>
      <c r="C48" s="155">
        <v>2481</v>
      </c>
      <c r="D48" s="11" t="s">
        <v>57</v>
      </c>
      <c r="E48" s="143">
        <v>5</v>
      </c>
      <c r="F48" s="143">
        <v>5</v>
      </c>
      <c r="G48" s="143">
        <v>5</v>
      </c>
      <c r="H48" s="143">
        <v>6</v>
      </c>
      <c r="I48" s="143">
        <v>5</v>
      </c>
      <c r="J48" s="143">
        <v>5</v>
      </c>
      <c r="K48" s="143">
        <v>5</v>
      </c>
      <c r="L48" s="143">
        <v>5</v>
      </c>
      <c r="M48" s="143">
        <v>5</v>
      </c>
      <c r="N48" s="143">
        <v>5</v>
      </c>
      <c r="O48" s="143">
        <v>6</v>
      </c>
      <c r="P48" s="143">
        <v>5</v>
      </c>
      <c r="Q48" s="143">
        <v>5</v>
      </c>
      <c r="R48" s="143">
        <v>5</v>
      </c>
      <c r="S48" s="21">
        <f t="shared" si="0"/>
        <v>5</v>
      </c>
      <c r="T48" s="9"/>
      <c r="U48" s="9"/>
    </row>
    <row r="49" spans="1:21" ht="15">
      <c r="A49" s="10">
        <v>40</v>
      </c>
      <c r="B49" s="142" t="s">
        <v>98</v>
      </c>
      <c r="C49" s="155">
        <v>2482</v>
      </c>
      <c r="D49" s="11" t="s">
        <v>57</v>
      </c>
      <c r="E49" s="143">
        <v>5</v>
      </c>
      <c r="F49" s="143">
        <v>5</v>
      </c>
      <c r="G49" s="143">
        <v>5</v>
      </c>
      <c r="H49" s="143">
        <v>5</v>
      </c>
      <c r="I49" s="143">
        <v>5</v>
      </c>
      <c r="J49" s="143">
        <v>5</v>
      </c>
      <c r="K49" s="143">
        <v>5</v>
      </c>
      <c r="L49" s="143">
        <v>5</v>
      </c>
      <c r="M49" s="143">
        <v>5</v>
      </c>
      <c r="N49" s="143">
        <v>5</v>
      </c>
      <c r="O49" s="143">
        <v>5</v>
      </c>
      <c r="P49" s="143">
        <v>5</v>
      </c>
      <c r="Q49" s="143">
        <v>5</v>
      </c>
      <c r="R49" s="143">
        <v>5</v>
      </c>
      <c r="S49" s="21">
        <f t="shared" si="0"/>
        <v>5</v>
      </c>
      <c r="T49" s="9"/>
      <c r="U49" s="9"/>
    </row>
    <row r="50" spans="1:21" ht="15">
      <c r="A50" s="10">
        <v>41</v>
      </c>
      <c r="B50" s="142" t="s">
        <v>99</v>
      </c>
      <c r="C50" s="155">
        <v>2483</v>
      </c>
      <c r="D50" s="11" t="s">
        <v>63</v>
      </c>
      <c r="E50" s="143">
        <v>5</v>
      </c>
      <c r="F50" s="143">
        <v>5</v>
      </c>
      <c r="G50" s="143">
        <v>5</v>
      </c>
      <c r="H50" s="143">
        <v>5</v>
      </c>
      <c r="I50" s="143">
        <v>5</v>
      </c>
      <c r="J50" s="143">
        <v>5</v>
      </c>
      <c r="K50" s="143">
        <v>5</v>
      </c>
      <c r="L50" s="143">
        <v>5</v>
      </c>
      <c r="M50" s="143">
        <v>5</v>
      </c>
      <c r="N50" s="143">
        <v>5</v>
      </c>
      <c r="O50" s="143">
        <v>5</v>
      </c>
      <c r="P50" s="143">
        <v>5</v>
      </c>
      <c r="Q50" s="143">
        <v>5</v>
      </c>
      <c r="R50" s="143">
        <v>5</v>
      </c>
      <c r="S50" s="21">
        <f t="shared" si="0"/>
        <v>5</v>
      </c>
      <c r="T50" s="9"/>
      <c r="U50" s="9"/>
    </row>
    <row r="51" spans="1:21" ht="15">
      <c r="A51" s="10">
        <v>42</v>
      </c>
      <c r="B51" s="145" t="s">
        <v>100</v>
      </c>
      <c r="C51" s="155">
        <v>2484</v>
      </c>
      <c r="D51" s="11" t="s">
        <v>63</v>
      </c>
      <c r="E51" s="143">
        <v>5</v>
      </c>
      <c r="F51" s="143">
        <v>5</v>
      </c>
      <c r="G51" s="143">
        <v>5</v>
      </c>
      <c r="H51" s="143">
        <v>5</v>
      </c>
      <c r="I51" s="143">
        <v>5</v>
      </c>
      <c r="J51" s="143">
        <v>5</v>
      </c>
      <c r="K51" s="143">
        <v>5</v>
      </c>
      <c r="L51" s="143">
        <v>5</v>
      </c>
      <c r="M51" s="143">
        <v>5</v>
      </c>
      <c r="N51" s="143">
        <v>5</v>
      </c>
      <c r="O51" s="143">
        <v>5</v>
      </c>
      <c r="P51" s="143">
        <v>5</v>
      </c>
      <c r="Q51" s="143">
        <v>5</v>
      </c>
      <c r="R51" s="143">
        <v>4</v>
      </c>
      <c r="S51" s="21">
        <f t="shared" si="0"/>
        <v>4</v>
      </c>
      <c r="T51" s="9"/>
      <c r="U51" s="9"/>
    </row>
    <row r="52" spans="1:21" ht="15">
      <c r="A52" s="10">
        <v>43</v>
      </c>
      <c r="B52" s="145" t="s">
        <v>101</v>
      </c>
      <c r="C52" s="155">
        <v>2485</v>
      </c>
      <c r="D52" s="11" t="s">
        <v>57</v>
      </c>
      <c r="E52" s="143">
        <v>5</v>
      </c>
      <c r="F52" s="143">
        <v>5</v>
      </c>
      <c r="G52" s="143">
        <v>5</v>
      </c>
      <c r="H52" s="143">
        <v>5</v>
      </c>
      <c r="I52" s="143">
        <v>5</v>
      </c>
      <c r="J52" s="143">
        <v>5</v>
      </c>
      <c r="K52" s="143">
        <v>5</v>
      </c>
      <c r="L52" s="143">
        <v>5</v>
      </c>
      <c r="M52" s="143">
        <v>5</v>
      </c>
      <c r="N52" s="143">
        <v>5</v>
      </c>
      <c r="O52" s="143">
        <v>5</v>
      </c>
      <c r="P52" s="143">
        <v>5</v>
      </c>
      <c r="Q52" s="143">
        <v>5</v>
      </c>
      <c r="R52" s="143">
        <v>4</v>
      </c>
      <c r="S52" s="21">
        <f t="shared" si="0"/>
        <v>4</v>
      </c>
      <c r="T52" s="9"/>
      <c r="U52" s="9"/>
    </row>
    <row r="53" spans="1:21" ht="15">
      <c r="A53" s="10">
        <v>44</v>
      </c>
      <c r="B53" s="145" t="s">
        <v>102</v>
      </c>
      <c r="C53" s="155">
        <v>2486</v>
      </c>
      <c r="D53" s="11" t="s">
        <v>63</v>
      </c>
      <c r="E53" s="143">
        <v>4</v>
      </c>
      <c r="F53" s="143">
        <v>5</v>
      </c>
      <c r="G53" s="143">
        <v>5</v>
      </c>
      <c r="H53" s="143">
        <v>5</v>
      </c>
      <c r="I53" s="143">
        <v>5</v>
      </c>
      <c r="J53" s="143">
        <v>4</v>
      </c>
      <c r="K53" s="143">
        <v>5</v>
      </c>
      <c r="L53" s="143">
        <v>4</v>
      </c>
      <c r="M53" s="143">
        <v>5</v>
      </c>
      <c r="N53" s="143">
        <v>5</v>
      </c>
      <c r="O53" s="143">
        <v>5</v>
      </c>
      <c r="P53" s="143">
        <v>5</v>
      </c>
      <c r="Q53" s="143">
        <v>4</v>
      </c>
      <c r="R53" s="143">
        <v>4</v>
      </c>
      <c r="S53" s="21">
        <f t="shared" si="0"/>
        <v>4</v>
      </c>
      <c r="T53" s="9"/>
      <c r="U53" s="9"/>
    </row>
    <row r="54" spans="1:21" ht="15">
      <c r="A54" s="10">
        <v>45</v>
      </c>
      <c r="B54" s="146" t="s">
        <v>103</v>
      </c>
      <c r="C54" s="155">
        <v>2487</v>
      </c>
      <c r="D54" s="11" t="s">
        <v>57</v>
      </c>
      <c r="E54" s="143">
        <v>4</v>
      </c>
      <c r="F54" s="143">
        <v>5</v>
      </c>
      <c r="G54" s="143">
        <v>5</v>
      </c>
      <c r="H54" s="143">
        <v>5</v>
      </c>
      <c r="I54" s="143">
        <v>5</v>
      </c>
      <c r="J54" s="143">
        <v>4</v>
      </c>
      <c r="K54" s="143">
        <v>5</v>
      </c>
      <c r="L54" s="143">
        <v>4</v>
      </c>
      <c r="M54" s="143">
        <v>5</v>
      </c>
      <c r="N54" s="143">
        <v>5</v>
      </c>
      <c r="O54" s="143">
        <v>5</v>
      </c>
      <c r="P54" s="143">
        <v>5</v>
      </c>
      <c r="Q54" s="143">
        <v>4</v>
      </c>
      <c r="R54" s="143">
        <v>4</v>
      </c>
      <c r="S54" s="21">
        <f t="shared" si="0"/>
        <v>4</v>
      </c>
      <c r="T54" s="9"/>
      <c r="U54" s="9"/>
    </row>
    <row r="55" spans="1:21" ht="15">
      <c r="A55" s="10">
        <v>46</v>
      </c>
      <c r="B55" s="145" t="s">
        <v>104</v>
      </c>
      <c r="C55" s="155">
        <v>2488</v>
      </c>
      <c r="D55" s="11" t="s">
        <v>63</v>
      </c>
      <c r="E55" s="143">
        <v>5</v>
      </c>
      <c r="F55" s="143">
        <v>5</v>
      </c>
      <c r="G55" s="143">
        <v>5</v>
      </c>
      <c r="H55" s="143">
        <v>5</v>
      </c>
      <c r="I55" s="143">
        <v>5</v>
      </c>
      <c r="J55" s="143">
        <v>5</v>
      </c>
      <c r="K55" s="143">
        <v>5</v>
      </c>
      <c r="L55" s="143">
        <v>5</v>
      </c>
      <c r="M55" s="143">
        <v>5</v>
      </c>
      <c r="N55" s="143">
        <v>5</v>
      </c>
      <c r="O55" s="143">
        <v>5</v>
      </c>
      <c r="P55" s="143">
        <v>5</v>
      </c>
      <c r="Q55" s="143">
        <v>5</v>
      </c>
      <c r="R55" s="143">
        <v>4</v>
      </c>
      <c r="S55" s="21">
        <f t="shared" si="0"/>
        <v>4</v>
      </c>
      <c r="T55" s="9"/>
      <c r="U55" s="9"/>
    </row>
    <row r="56" spans="1:21" ht="15">
      <c r="A56" s="10">
        <v>47</v>
      </c>
      <c r="B56" s="145" t="s">
        <v>105</v>
      </c>
      <c r="C56" s="155">
        <v>2489</v>
      </c>
      <c r="D56" s="11" t="s">
        <v>63</v>
      </c>
      <c r="E56" s="143">
        <v>5</v>
      </c>
      <c r="F56" s="143">
        <v>5</v>
      </c>
      <c r="G56" s="143">
        <v>5</v>
      </c>
      <c r="H56" s="143">
        <v>5</v>
      </c>
      <c r="I56" s="143">
        <v>5</v>
      </c>
      <c r="J56" s="143">
        <v>5</v>
      </c>
      <c r="K56" s="143">
        <v>5</v>
      </c>
      <c r="L56" s="143">
        <v>5</v>
      </c>
      <c r="M56" s="143">
        <v>5</v>
      </c>
      <c r="N56" s="143">
        <v>5</v>
      </c>
      <c r="O56" s="143">
        <v>5</v>
      </c>
      <c r="P56" s="143">
        <v>5</v>
      </c>
      <c r="Q56" s="143">
        <v>5</v>
      </c>
      <c r="R56" s="143">
        <v>4</v>
      </c>
      <c r="S56" s="21">
        <f t="shared" si="0"/>
        <v>4</v>
      </c>
      <c r="T56" s="9"/>
      <c r="U56" s="9"/>
    </row>
    <row r="57" spans="1:21" ht="15">
      <c r="A57" s="10">
        <v>48</v>
      </c>
      <c r="B57" s="146" t="s">
        <v>106</v>
      </c>
      <c r="C57" s="155">
        <v>2490</v>
      </c>
      <c r="D57" s="11" t="s">
        <v>57</v>
      </c>
      <c r="E57" s="143">
        <v>4</v>
      </c>
      <c r="F57" s="143">
        <v>5</v>
      </c>
      <c r="G57" s="143">
        <v>5</v>
      </c>
      <c r="H57" s="143">
        <v>5</v>
      </c>
      <c r="I57" s="143">
        <v>5</v>
      </c>
      <c r="J57" s="143">
        <v>4</v>
      </c>
      <c r="K57" s="143">
        <v>5</v>
      </c>
      <c r="L57" s="143">
        <v>4</v>
      </c>
      <c r="M57" s="143">
        <v>5</v>
      </c>
      <c r="N57" s="143">
        <v>5</v>
      </c>
      <c r="O57" s="143">
        <v>5</v>
      </c>
      <c r="P57" s="143">
        <v>5</v>
      </c>
      <c r="Q57" s="143">
        <v>4</v>
      </c>
      <c r="R57" s="143">
        <v>4</v>
      </c>
      <c r="S57" s="21">
        <f t="shared" si="0"/>
        <v>4</v>
      </c>
      <c r="T57" s="9"/>
      <c r="U57" s="9"/>
    </row>
    <row r="58" spans="1:21" ht="15">
      <c r="A58" s="10">
        <v>49</v>
      </c>
      <c r="B58" s="147" t="s">
        <v>107</v>
      </c>
      <c r="C58" s="155">
        <v>2491</v>
      </c>
      <c r="D58" s="11" t="s">
        <v>63</v>
      </c>
      <c r="E58" s="143">
        <v>4</v>
      </c>
      <c r="F58" s="143">
        <v>5</v>
      </c>
      <c r="G58" s="143">
        <v>5</v>
      </c>
      <c r="H58" s="143">
        <v>5</v>
      </c>
      <c r="I58" s="143">
        <v>5</v>
      </c>
      <c r="J58" s="143">
        <v>4</v>
      </c>
      <c r="K58" s="143">
        <v>5</v>
      </c>
      <c r="L58" s="143">
        <v>4</v>
      </c>
      <c r="M58" s="143">
        <v>5</v>
      </c>
      <c r="N58" s="143">
        <v>5</v>
      </c>
      <c r="O58" s="143">
        <v>5</v>
      </c>
      <c r="P58" s="143">
        <v>5</v>
      </c>
      <c r="Q58" s="143">
        <v>4</v>
      </c>
      <c r="R58" s="143">
        <v>4</v>
      </c>
      <c r="S58" s="21">
        <f t="shared" si="0"/>
        <v>4</v>
      </c>
      <c r="T58" s="9"/>
      <c r="U58" s="9"/>
    </row>
    <row r="59" spans="1:21" ht="15">
      <c r="A59" s="10">
        <v>50</v>
      </c>
      <c r="B59" s="147" t="s">
        <v>108</v>
      </c>
      <c r="C59" s="155">
        <v>2492</v>
      </c>
      <c r="D59" s="11" t="s">
        <v>57</v>
      </c>
      <c r="E59" s="143">
        <v>5</v>
      </c>
      <c r="F59" s="143">
        <v>5</v>
      </c>
      <c r="G59" s="124">
        <v>5</v>
      </c>
      <c r="H59" s="143">
        <v>5</v>
      </c>
      <c r="I59" s="143">
        <v>5</v>
      </c>
      <c r="J59" s="143">
        <v>5</v>
      </c>
      <c r="K59" s="143">
        <v>5</v>
      </c>
      <c r="L59" s="148">
        <v>5</v>
      </c>
      <c r="M59" s="148">
        <v>5</v>
      </c>
      <c r="N59" s="148">
        <v>5</v>
      </c>
      <c r="O59" s="148">
        <v>5</v>
      </c>
      <c r="P59" s="148">
        <v>5</v>
      </c>
      <c r="Q59" s="148">
        <v>5</v>
      </c>
      <c r="R59" s="148">
        <v>4</v>
      </c>
      <c r="S59" s="21">
        <f t="shared" si="0"/>
        <v>4</v>
      </c>
      <c r="T59" s="9"/>
      <c r="U59" s="9"/>
    </row>
    <row r="60" spans="1:21" ht="15">
      <c r="A60" s="27">
        <v>1</v>
      </c>
      <c r="B60" s="134">
        <v>2</v>
      </c>
      <c r="C60" s="153">
        <v>3</v>
      </c>
      <c r="D60" s="154">
        <v>4</v>
      </c>
      <c r="E60" s="149">
        <v>5</v>
      </c>
      <c r="F60" s="149">
        <v>6</v>
      </c>
      <c r="G60" s="149">
        <v>7</v>
      </c>
      <c r="H60" s="149">
        <v>8</v>
      </c>
      <c r="I60" s="149">
        <v>9</v>
      </c>
      <c r="J60" s="149">
        <v>10</v>
      </c>
      <c r="K60" s="149">
        <v>11</v>
      </c>
      <c r="L60" s="149">
        <v>12</v>
      </c>
      <c r="M60" s="149">
        <v>13</v>
      </c>
      <c r="N60" s="149">
        <v>14</v>
      </c>
      <c r="O60" s="149">
        <v>15</v>
      </c>
      <c r="P60" s="149">
        <v>16</v>
      </c>
      <c r="Q60" s="149">
        <v>17</v>
      </c>
      <c r="R60" s="149">
        <v>18</v>
      </c>
      <c r="S60" s="154">
        <v>19</v>
      </c>
      <c r="T60" s="124"/>
    </row>
  </sheetData>
  <mergeCells count="9">
    <mergeCell ref="S8:S9"/>
    <mergeCell ref="A1:K1"/>
    <mergeCell ref="A2:K2"/>
    <mergeCell ref="A4:K4"/>
    <mergeCell ref="A8:A9"/>
    <mergeCell ref="B8:B9"/>
    <mergeCell ref="C8:C9"/>
    <mergeCell ref="D8:D9"/>
    <mergeCell ref="B6:C6"/>
  </mergeCells>
  <phoneticPr fontId="30" type="noConversion"/>
  <pageMargins left="0.7" right="0.7" top="0.75" bottom="0.75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C135"/>
  <sheetViews>
    <sheetView zoomScale="80" zoomScaleNormal="80" workbookViewId="0">
      <selection activeCell="C135" sqref="C135"/>
    </sheetView>
  </sheetViews>
  <sheetFormatPr defaultColWidth="9.125" defaultRowHeight="14.25"/>
  <cols>
    <col min="1" max="1" width="15" style="1" customWidth="1"/>
    <col min="2" max="2" width="65.875" style="1" customWidth="1"/>
    <col min="3" max="3" width="64.375" style="1" customWidth="1"/>
    <col min="4" max="4" width="15" style="1" customWidth="1"/>
    <col min="5" max="16384" width="9.125" style="1"/>
  </cols>
  <sheetData>
    <row r="1" spans="1:3">
      <c r="A1" s="1" t="s">
        <v>115</v>
      </c>
    </row>
    <row r="4" spans="1:3" ht="34.5" customHeight="1">
      <c r="B4" s="12" t="s">
        <v>122</v>
      </c>
    </row>
    <row r="5" spans="1:3" ht="37.5" customHeight="1">
      <c r="A5" s="103" t="s">
        <v>33</v>
      </c>
      <c r="B5" s="28" t="s">
        <v>12</v>
      </c>
    </row>
    <row r="6" spans="1:3" ht="30.75" customHeight="1">
      <c r="A6" s="100">
        <v>1</v>
      </c>
      <c r="B6" s="29" t="s">
        <v>116</v>
      </c>
      <c r="C6" s="3"/>
    </row>
    <row r="7" spans="1:3" ht="33.75" customHeight="1">
      <c r="A7" s="101">
        <v>2</v>
      </c>
      <c r="B7" s="30" t="s">
        <v>117</v>
      </c>
      <c r="C7" s="4"/>
    </row>
    <row r="8" spans="1:3" ht="28.5" customHeight="1">
      <c r="A8" s="101">
        <v>3</v>
      </c>
      <c r="B8" s="30" t="s">
        <v>118</v>
      </c>
      <c r="C8" s="2"/>
    </row>
    <row r="9" spans="1:3" ht="34.5" customHeight="1">
      <c r="A9" s="101">
        <v>4</v>
      </c>
      <c r="B9" s="31" t="s">
        <v>119</v>
      </c>
      <c r="C9" s="2"/>
    </row>
    <row r="10" spans="1:3" ht="35.25" customHeight="1">
      <c r="A10" s="101">
        <v>5</v>
      </c>
      <c r="B10" s="30" t="s">
        <v>120</v>
      </c>
      <c r="C10" s="2"/>
    </row>
    <row r="11" spans="1:3" ht="46.5" customHeight="1">
      <c r="A11" s="102">
        <v>6</v>
      </c>
      <c r="B11" s="32" t="s">
        <v>121</v>
      </c>
      <c r="C11" s="2"/>
    </row>
    <row r="12" spans="1:3" ht="20.100000000000001" customHeight="1"/>
    <row r="13" spans="1:3" ht="20.100000000000001" customHeight="1"/>
    <row r="14" spans="1:3" ht="29.25" customHeight="1">
      <c r="B14" s="33" t="s">
        <v>123</v>
      </c>
    </row>
    <row r="15" spans="1:3" ht="30.75" customHeight="1">
      <c r="A15" s="103" t="s">
        <v>33</v>
      </c>
      <c r="B15" s="34" t="s">
        <v>12</v>
      </c>
    </row>
    <row r="16" spans="1:3" ht="30" customHeight="1">
      <c r="A16" s="98">
        <v>1</v>
      </c>
      <c r="B16" s="35" t="s">
        <v>124</v>
      </c>
      <c r="C16" s="3"/>
    </row>
    <row r="17" spans="1:3" ht="30" customHeight="1">
      <c r="A17" s="98">
        <v>2</v>
      </c>
      <c r="B17" s="35" t="s">
        <v>125</v>
      </c>
      <c r="C17" s="4"/>
    </row>
    <row r="18" spans="1:3" ht="30" customHeight="1">
      <c r="A18" s="98">
        <v>3</v>
      </c>
      <c r="B18" s="35" t="s">
        <v>126</v>
      </c>
      <c r="C18" s="2"/>
    </row>
    <row r="19" spans="1:3" ht="30" customHeight="1">
      <c r="A19" s="98">
        <v>4</v>
      </c>
      <c r="B19" s="35" t="s">
        <v>127</v>
      </c>
      <c r="C19" s="2"/>
    </row>
    <row r="20" spans="1:3" ht="30" customHeight="1">
      <c r="A20" s="98">
        <v>5</v>
      </c>
      <c r="B20" s="35" t="s">
        <v>128</v>
      </c>
      <c r="C20" s="2"/>
    </row>
    <row r="21" spans="1:3" ht="46.5" customHeight="1">
      <c r="A21" s="99">
        <v>6</v>
      </c>
      <c r="B21" s="36" t="s">
        <v>129</v>
      </c>
      <c r="C21" s="2"/>
    </row>
    <row r="22" spans="1:3" ht="20.100000000000001" customHeight="1"/>
    <row r="23" spans="1:3" ht="20.100000000000001" customHeight="1"/>
    <row r="24" spans="1:3" ht="33" customHeight="1">
      <c r="B24" s="33" t="s">
        <v>130</v>
      </c>
    </row>
    <row r="25" spans="1:3" ht="29.25" customHeight="1">
      <c r="A25" s="104" t="s">
        <v>33</v>
      </c>
      <c r="B25" s="37" t="s">
        <v>12</v>
      </c>
    </row>
    <row r="26" spans="1:3" ht="30" customHeight="1">
      <c r="A26" s="96">
        <v>1</v>
      </c>
      <c r="B26" s="38" t="s">
        <v>131</v>
      </c>
      <c r="C26" s="3"/>
    </row>
    <row r="27" spans="1:3" ht="30" customHeight="1">
      <c r="A27" s="96">
        <v>2</v>
      </c>
      <c r="B27" s="38" t="s">
        <v>132</v>
      </c>
      <c r="C27" s="4"/>
    </row>
    <row r="28" spans="1:3" ht="48" customHeight="1">
      <c r="A28" s="96">
        <v>3</v>
      </c>
      <c r="B28" s="38" t="s">
        <v>133</v>
      </c>
      <c r="C28" s="2"/>
    </row>
    <row r="29" spans="1:3" ht="49.5" customHeight="1">
      <c r="A29" s="96">
        <v>4</v>
      </c>
      <c r="B29" s="38" t="s">
        <v>134</v>
      </c>
      <c r="C29" s="2"/>
    </row>
    <row r="30" spans="1:3" ht="30" customHeight="1">
      <c r="A30" s="96">
        <v>5</v>
      </c>
      <c r="B30" s="39" t="s">
        <v>135</v>
      </c>
      <c r="C30" s="2"/>
    </row>
    <row r="31" spans="1:3" ht="30" customHeight="1">
      <c r="A31" s="96">
        <v>6</v>
      </c>
      <c r="B31" s="200" t="s">
        <v>136</v>
      </c>
      <c r="C31" s="2"/>
    </row>
    <row r="32" spans="1:3">
      <c r="A32" s="97"/>
      <c r="B32" s="201"/>
    </row>
    <row r="33" spans="1:3" ht="20.100000000000001" customHeight="1"/>
    <row r="34" spans="1:3" ht="33" customHeight="1">
      <c r="B34" s="33" t="s">
        <v>137</v>
      </c>
    </row>
    <row r="35" spans="1:3" ht="27" customHeight="1">
      <c r="A35" s="104" t="s">
        <v>33</v>
      </c>
      <c r="B35" s="40" t="s">
        <v>12</v>
      </c>
    </row>
    <row r="36" spans="1:3" ht="32.25" customHeight="1">
      <c r="A36" s="94">
        <v>1</v>
      </c>
      <c r="B36" s="41" t="s">
        <v>138</v>
      </c>
      <c r="C36" s="3"/>
    </row>
    <row r="37" spans="1:3" ht="34.5" customHeight="1">
      <c r="A37" s="94">
        <v>2</v>
      </c>
      <c r="B37" s="41" t="s">
        <v>139</v>
      </c>
      <c r="C37" s="4"/>
    </row>
    <row r="38" spans="1:3" ht="33" customHeight="1">
      <c r="A38" s="94">
        <v>3</v>
      </c>
      <c r="B38" s="41" t="s">
        <v>140</v>
      </c>
      <c r="C38" s="2"/>
    </row>
    <row r="39" spans="1:3" ht="33.75" customHeight="1">
      <c r="A39" s="94">
        <v>4</v>
      </c>
      <c r="B39" s="41" t="s">
        <v>141</v>
      </c>
      <c r="C39" s="2"/>
    </row>
    <row r="40" spans="1:3" ht="31.5" customHeight="1">
      <c r="A40" s="94">
        <v>5</v>
      </c>
      <c r="B40" s="41" t="s">
        <v>142</v>
      </c>
      <c r="C40" s="2"/>
    </row>
    <row r="41" spans="1:3" ht="34.5" customHeight="1">
      <c r="A41" s="95">
        <v>6</v>
      </c>
      <c r="B41" s="42" t="s">
        <v>143</v>
      </c>
      <c r="C41" s="2"/>
    </row>
    <row r="42" spans="1:3" ht="20.100000000000001" customHeight="1"/>
    <row r="43" spans="1:3" ht="20.100000000000001" customHeight="1"/>
    <row r="44" spans="1:3" ht="30" customHeight="1">
      <c r="B44" s="33" t="s">
        <v>144</v>
      </c>
    </row>
    <row r="45" spans="1:3" ht="27" customHeight="1">
      <c r="A45" s="104" t="s">
        <v>33</v>
      </c>
      <c r="B45" s="43" t="s">
        <v>12</v>
      </c>
    </row>
    <row r="46" spans="1:3" ht="33" customHeight="1">
      <c r="A46" s="92">
        <v>1</v>
      </c>
      <c r="B46" s="44" t="s">
        <v>145</v>
      </c>
    </row>
    <row r="47" spans="1:3" ht="34.5" customHeight="1">
      <c r="A47" s="92">
        <v>2</v>
      </c>
      <c r="B47" s="44" t="s">
        <v>146</v>
      </c>
    </row>
    <row r="48" spans="1:3" ht="37.5" customHeight="1">
      <c r="A48" s="92">
        <v>3</v>
      </c>
      <c r="B48" s="44" t="s">
        <v>147</v>
      </c>
    </row>
    <row r="49" spans="1:2" ht="33" customHeight="1">
      <c r="A49" s="92">
        <v>4</v>
      </c>
      <c r="B49" s="44" t="s">
        <v>148</v>
      </c>
    </row>
    <row r="50" spans="1:2" ht="33" customHeight="1">
      <c r="A50" s="92">
        <v>5</v>
      </c>
      <c r="B50" s="44" t="s">
        <v>149</v>
      </c>
    </row>
    <row r="51" spans="1:2" ht="36" customHeight="1">
      <c r="A51" s="93">
        <v>6</v>
      </c>
      <c r="B51" s="45" t="s">
        <v>150</v>
      </c>
    </row>
    <row r="52" spans="1:2" ht="20.100000000000001" customHeight="1"/>
    <row r="53" spans="1:2" ht="20.100000000000001" customHeight="1"/>
    <row r="54" spans="1:2" ht="33" customHeight="1">
      <c r="B54" s="33" t="s">
        <v>151</v>
      </c>
    </row>
    <row r="55" spans="1:2" ht="27" customHeight="1">
      <c r="A55" s="104" t="s">
        <v>33</v>
      </c>
      <c r="B55" s="46" t="s">
        <v>12</v>
      </c>
    </row>
    <row r="56" spans="1:2" ht="21.75" customHeight="1">
      <c r="A56" s="90">
        <v>1</v>
      </c>
      <c r="B56" s="47" t="s">
        <v>152</v>
      </c>
    </row>
    <row r="57" spans="1:2" ht="22.5" customHeight="1">
      <c r="A57" s="90">
        <v>2</v>
      </c>
      <c r="B57" s="47" t="s">
        <v>153</v>
      </c>
    </row>
    <row r="58" spans="1:2" ht="36" customHeight="1">
      <c r="A58" s="90">
        <v>3</v>
      </c>
      <c r="B58" s="47" t="s">
        <v>154</v>
      </c>
    </row>
    <row r="59" spans="1:2" ht="30" customHeight="1">
      <c r="A59" s="90">
        <v>4</v>
      </c>
      <c r="B59" s="47" t="s">
        <v>155</v>
      </c>
    </row>
    <row r="60" spans="1:2" ht="30" customHeight="1">
      <c r="A60" s="90">
        <v>5</v>
      </c>
      <c r="B60" s="47" t="s">
        <v>156</v>
      </c>
    </row>
    <row r="61" spans="1:2" ht="34.5" customHeight="1">
      <c r="A61" s="91">
        <v>6</v>
      </c>
      <c r="B61" s="48" t="s">
        <v>157</v>
      </c>
    </row>
    <row r="62" spans="1:2" ht="20.100000000000001" customHeight="1"/>
    <row r="63" spans="1:2" ht="20.100000000000001" customHeight="1"/>
    <row r="64" spans="1:2" ht="27.75" customHeight="1">
      <c r="B64" s="33" t="s">
        <v>158</v>
      </c>
    </row>
    <row r="65" spans="1:2" ht="27" customHeight="1">
      <c r="A65" s="104" t="s">
        <v>33</v>
      </c>
      <c r="B65" s="49" t="s">
        <v>12</v>
      </c>
    </row>
    <row r="66" spans="1:2" ht="21" customHeight="1">
      <c r="A66" s="88">
        <v>1</v>
      </c>
      <c r="B66" s="50" t="s">
        <v>159</v>
      </c>
    </row>
    <row r="67" spans="1:2" ht="22.5" customHeight="1">
      <c r="A67" s="88">
        <v>2</v>
      </c>
      <c r="B67" s="50" t="s">
        <v>160</v>
      </c>
    </row>
    <row r="68" spans="1:2" ht="32.25" customHeight="1">
      <c r="A68" s="88">
        <v>3</v>
      </c>
      <c r="B68" s="50" t="s">
        <v>161</v>
      </c>
    </row>
    <row r="69" spans="1:2" ht="32.25" customHeight="1">
      <c r="A69" s="88">
        <v>4</v>
      </c>
      <c r="B69" s="50" t="s">
        <v>162</v>
      </c>
    </row>
    <row r="70" spans="1:2" ht="33.75" customHeight="1">
      <c r="A70" s="88">
        <v>5</v>
      </c>
      <c r="B70" s="50" t="s">
        <v>163</v>
      </c>
    </row>
    <row r="71" spans="1:2" ht="33" customHeight="1">
      <c r="A71" s="89">
        <v>6</v>
      </c>
      <c r="B71" s="51" t="s">
        <v>164</v>
      </c>
    </row>
    <row r="72" spans="1:2" ht="20.100000000000001" customHeight="1"/>
    <row r="73" spans="1:2" ht="20.100000000000001" customHeight="1"/>
    <row r="74" spans="1:2" ht="33" customHeight="1">
      <c r="B74" s="33" t="s">
        <v>165</v>
      </c>
    </row>
    <row r="75" spans="1:2" ht="27.75" customHeight="1">
      <c r="A75" s="104" t="s">
        <v>33</v>
      </c>
      <c r="B75" s="52" t="s">
        <v>12</v>
      </c>
    </row>
    <row r="76" spans="1:2" ht="35.1" customHeight="1">
      <c r="A76" s="86">
        <v>1</v>
      </c>
      <c r="B76" s="53" t="s">
        <v>166</v>
      </c>
    </row>
    <row r="77" spans="1:2" ht="35.1" customHeight="1">
      <c r="A77" s="86">
        <v>2</v>
      </c>
      <c r="B77" s="53" t="s">
        <v>167</v>
      </c>
    </row>
    <row r="78" spans="1:2" ht="35.1" customHeight="1">
      <c r="A78" s="86">
        <v>3</v>
      </c>
      <c r="B78" s="53" t="s">
        <v>168</v>
      </c>
    </row>
    <row r="79" spans="1:2" ht="35.1" customHeight="1">
      <c r="A79" s="86">
        <v>4</v>
      </c>
      <c r="B79" s="53" t="s">
        <v>169</v>
      </c>
    </row>
    <row r="80" spans="1:2" ht="35.1" customHeight="1">
      <c r="A80" s="86">
        <v>5</v>
      </c>
      <c r="B80" s="53" t="s">
        <v>170</v>
      </c>
    </row>
    <row r="81" spans="1:2" ht="38.25" customHeight="1">
      <c r="A81" s="87">
        <v>6</v>
      </c>
      <c r="B81" s="54" t="s">
        <v>171</v>
      </c>
    </row>
    <row r="82" spans="1:2" ht="20.100000000000001" customHeight="1"/>
    <row r="83" spans="1:2" ht="30" customHeight="1">
      <c r="B83" s="33" t="s">
        <v>172</v>
      </c>
    </row>
    <row r="84" spans="1:2" ht="27" customHeight="1">
      <c r="A84" s="104" t="s">
        <v>33</v>
      </c>
      <c r="B84" s="55" t="s">
        <v>12</v>
      </c>
    </row>
    <row r="85" spans="1:2" ht="27" customHeight="1">
      <c r="A85" s="84">
        <v>1</v>
      </c>
      <c r="B85" s="56" t="s">
        <v>173</v>
      </c>
    </row>
    <row r="86" spans="1:2" ht="35.1" customHeight="1">
      <c r="A86" s="84">
        <v>2</v>
      </c>
      <c r="B86" s="56" t="s">
        <v>174</v>
      </c>
    </row>
    <row r="87" spans="1:2" ht="36" customHeight="1">
      <c r="A87" s="84">
        <v>3</v>
      </c>
      <c r="B87" s="56" t="s">
        <v>175</v>
      </c>
    </row>
    <row r="88" spans="1:2" ht="37.5" customHeight="1">
      <c r="A88" s="84">
        <v>4</v>
      </c>
      <c r="B88" s="56" t="s">
        <v>176</v>
      </c>
    </row>
    <row r="89" spans="1:2" ht="36.75" customHeight="1">
      <c r="A89" s="84">
        <v>5</v>
      </c>
      <c r="B89" s="56" t="s">
        <v>177</v>
      </c>
    </row>
    <row r="90" spans="1:2" ht="38.25" customHeight="1">
      <c r="A90" s="85">
        <v>6</v>
      </c>
      <c r="B90" s="57" t="s">
        <v>178</v>
      </c>
    </row>
    <row r="91" spans="1:2" ht="20.100000000000001" customHeight="1"/>
    <row r="92" spans="1:2" ht="15">
      <c r="B92" s="33" t="s">
        <v>179</v>
      </c>
    </row>
    <row r="93" spans="1:2" ht="27.75" customHeight="1">
      <c r="A93" s="104" t="s">
        <v>33</v>
      </c>
      <c r="B93" s="58" t="s">
        <v>12</v>
      </c>
    </row>
    <row r="94" spans="1:2" ht="19.5" customHeight="1">
      <c r="A94" s="82">
        <v>1</v>
      </c>
      <c r="B94" s="59" t="s">
        <v>180</v>
      </c>
    </row>
    <row r="95" spans="1:2" ht="36.75" customHeight="1">
      <c r="A95" s="82">
        <v>2</v>
      </c>
      <c r="B95" s="59" t="s">
        <v>181</v>
      </c>
    </row>
    <row r="96" spans="1:2" ht="35.1" customHeight="1">
      <c r="A96" s="82">
        <v>3</v>
      </c>
      <c r="B96" s="59" t="s">
        <v>182</v>
      </c>
    </row>
    <row r="97" spans="1:2" ht="35.1" customHeight="1">
      <c r="A97" s="82">
        <v>4</v>
      </c>
      <c r="B97" s="59" t="s">
        <v>183</v>
      </c>
    </row>
    <row r="98" spans="1:2" ht="35.1" customHeight="1">
      <c r="A98" s="82">
        <v>5</v>
      </c>
      <c r="B98" s="59" t="s">
        <v>184</v>
      </c>
    </row>
    <row r="99" spans="1:2" ht="35.1" customHeight="1">
      <c r="A99" s="83">
        <v>6</v>
      </c>
      <c r="B99" s="60" t="s">
        <v>185</v>
      </c>
    </row>
    <row r="100" spans="1:2" ht="20.100000000000001" customHeight="1"/>
    <row r="101" spans="1:2" ht="30" customHeight="1">
      <c r="B101" s="33" t="s">
        <v>186</v>
      </c>
    </row>
    <row r="102" spans="1:2" ht="27" customHeight="1">
      <c r="A102" s="104" t="s">
        <v>33</v>
      </c>
      <c r="B102" s="61" t="s">
        <v>12</v>
      </c>
    </row>
    <row r="103" spans="1:2" ht="22.5" customHeight="1">
      <c r="A103" s="80">
        <v>1</v>
      </c>
      <c r="B103" s="62" t="s">
        <v>187</v>
      </c>
    </row>
    <row r="104" spans="1:2" ht="32.25" customHeight="1">
      <c r="A104" s="80">
        <v>2</v>
      </c>
      <c r="B104" s="62" t="s">
        <v>188</v>
      </c>
    </row>
    <row r="105" spans="1:2" ht="35.1" customHeight="1">
      <c r="A105" s="80">
        <v>3</v>
      </c>
      <c r="B105" s="62" t="s">
        <v>189</v>
      </c>
    </row>
    <row r="106" spans="1:2" ht="35.1" customHeight="1">
      <c r="A106" s="80">
        <v>4</v>
      </c>
      <c r="B106" s="62" t="s">
        <v>190</v>
      </c>
    </row>
    <row r="107" spans="1:2" ht="31.5" customHeight="1">
      <c r="A107" s="80">
        <v>5</v>
      </c>
      <c r="B107" s="63" t="s">
        <v>191</v>
      </c>
    </row>
    <row r="108" spans="1:2" ht="37.5" customHeight="1">
      <c r="A108" s="81">
        <v>6</v>
      </c>
      <c r="B108" s="64" t="s">
        <v>192</v>
      </c>
    </row>
    <row r="109" spans="1:2" ht="20.100000000000001" customHeight="1">
      <c r="B109" s="17"/>
    </row>
    <row r="110" spans="1:2" ht="30" customHeight="1">
      <c r="B110" s="33" t="s">
        <v>193</v>
      </c>
    </row>
    <row r="111" spans="1:2" ht="29.25" customHeight="1">
      <c r="A111" s="104" t="s">
        <v>33</v>
      </c>
      <c r="B111" s="65" t="s">
        <v>12</v>
      </c>
    </row>
    <row r="112" spans="1:2" ht="21.75" customHeight="1">
      <c r="A112" s="78">
        <v>1</v>
      </c>
      <c r="B112" s="166" t="s">
        <v>194</v>
      </c>
    </row>
    <row r="113" spans="1:2" ht="33.75" customHeight="1">
      <c r="A113" s="78">
        <v>2</v>
      </c>
      <c r="B113" s="166" t="s">
        <v>195</v>
      </c>
    </row>
    <row r="114" spans="1:2" ht="30">
      <c r="A114" s="78">
        <v>3</v>
      </c>
      <c r="B114" s="66" t="s">
        <v>196</v>
      </c>
    </row>
    <row r="115" spans="1:2" ht="33.75" customHeight="1">
      <c r="A115" s="78">
        <v>4</v>
      </c>
      <c r="B115" s="66" t="s">
        <v>197</v>
      </c>
    </row>
    <row r="116" spans="1:2" ht="30">
      <c r="A116" s="78">
        <v>5</v>
      </c>
      <c r="B116" s="66" t="s">
        <v>198</v>
      </c>
    </row>
    <row r="117" spans="1:2" ht="30">
      <c r="A117" s="79">
        <v>6</v>
      </c>
      <c r="B117" s="67" t="s">
        <v>199</v>
      </c>
    </row>
    <row r="118" spans="1:2" ht="20.100000000000001" customHeight="1"/>
    <row r="119" spans="1:2" ht="31.5" customHeight="1">
      <c r="B119" s="33" t="s">
        <v>200</v>
      </c>
    </row>
    <row r="120" spans="1:2" ht="29.25" customHeight="1">
      <c r="A120" s="104" t="s">
        <v>33</v>
      </c>
      <c r="B120" s="68" t="s">
        <v>12</v>
      </c>
    </row>
    <row r="121" spans="1:2" ht="33" customHeight="1">
      <c r="A121" s="74">
        <v>1</v>
      </c>
      <c r="B121" s="167" t="s">
        <v>201</v>
      </c>
    </row>
    <row r="122" spans="1:2" ht="30">
      <c r="A122" s="74">
        <v>2</v>
      </c>
      <c r="B122" s="69" t="s">
        <v>202</v>
      </c>
    </row>
    <row r="123" spans="1:2" ht="30">
      <c r="A123" s="74">
        <v>3</v>
      </c>
      <c r="B123" s="69" t="s">
        <v>203</v>
      </c>
    </row>
    <row r="124" spans="1:2" ht="30">
      <c r="A124" s="74">
        <v>4</v>
      </c>
      <c r="B124" s="69" t="s">
        <v>204</v>
      </c>
    </row>
    <row r="125" spans="1:2" ht="33.75" customHeight="1">
      <c r="A125" s="74">
        <v>5</v>
      </c>
      <c r="B125" s="69" t="s">
        <v>205</v>
      </c>
    </row>
    <row r="126" spans="1:2" ht="30">
      <c r="A126" s="75">
        <v>6</v>
      </c>
      <c r="B126" s="70" t="s">
        <v>206</v>
      </c>
    </row>
    <row r="127" spans="1:2" ht="20.100000000000001" customHeight="1"/>
    <row r="128" spans="1:2" ht="33.75" customHeight="1">
      <c r="B128" s="33" t="s">
        <v>207</v>
      </c>
    </row>
    <row r="129" spans="1:2" ht="30" customHeight="1">
      <c r="A129" s="104" t="s">
        <v>33</v>
      </c>
      <c r="B129" s="71" t="s">
        <v>12</v>
      </c>
    </row>
    <row r="130" spans="1:2" ht="33" customHeight="1">
      <c r="A130" s="76">
        <v>1</v>
      </c>
      <c r="B130" s="168" t="s">
        <v>208</v>
      </c>
    </row>
    <row r="131" spans="1:2" ht="30.75" customHeight="1">
      <c r="A131" s="76">
        <v>2</v>
      </c>
      <c r="B131" s="72" t="s">
        <v>209</v>
      </c>
    </row>
    <row r="132" spans="1:2" ht="31.5" customHeight="1">
      <c r="A132" s="76">
        <v>3</v>
      </c>
      <c r="B132" s="168" t="s">
        <v>210</v>
      </c>
    </row>
    <row r="133" spans="1:2" ht="30">
      <c r="A133" s="76">
        <v>4</v>
      </c>
      <c r="B133" s="72" t="s">
        <v>211</v>
      </c>
    </row>
    <row r="134" spans="1:2" ht="30">
      <c r="A134" s="76">
        <v>5</v>
      </c>
      <c r="B134" s="72" t="s">
        <v>212</v>
      </c>
    </row>
    <row r="135" spans="1:2" ht="30">
      <c r="A135" s="77">
        <v>6</v>
      </c>
      <c r="B135" s="73" t="s">
        <v>213</v>
      </c>
    </row>
  </sheetData>
  <sheetProtection password="CC63" sheet="1"/>
  <mergeCells count="1">
    <mergeCell ref="B31:B32"/>
  </mergeCells>
  <phoneticPr fontId="30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9" tint="0.39997558519241921"/>
    <pageSetUpPr fitToPage="1"/>
  </sheetPr>
  <dimension ref="A1:Q102"/>
  <sheetViews>
    <sheetView showGridLines="0" view="pageBreakPreview" zoomScale="60" zoomScaleNormal="75" workbookViewId="0">
      <selection activeCell="H66" sqref="H66"/>
    </sheetView>
  </sheetViews>
  <sheetFormatPr defaultColWidth="0" defaultRowHeight="14.25" zeroHeight="1"/>
  <cols>
    <col min="1" max="1" width="9.25" style="1" customWidth="1"/>
    <col min="2" max="2" width="9.25" style="151" customWidth="1"/>
    <col min="3" max="3" width="23.375" style="1" customWidth="1"/>
    <col min="4" max="4" width="5.375" style="1" customWidth="1"/>
    <col min="5" max="5" width="34.375" style="1" customWidth="1"/>
    <col min="6" max="6" width="26.125" style="1" customWidth="1"/>
    <col min="7" max="7" width="5.75" style="185" customWidth="1"/>
    <col min="8" max="8" width="89.375" style="1" customWidth="1"/>
    <col min="9" max="9" width="9.25" style="1" customWidth="1"/>
    <col min="10" max="10" width="10.125" style="1" hidden="1" customWidth="1"/>
    <col min="11" max="12" width="25.375" style="1" bestFit="1" customWidth="1"/>
    <col min="13" max="13" width="2.125" style="1" hidden="1" customWidth="1"/>
    <col min="14" max="14" width="10.125" style="1" hidden="1" customWidth="1"/>
    <col min="15" max="15" width="9.125" style="1" hidden="1" customWidth="1"/>
    <col min="16" max="16" width="9.125" style="1" customWidth="1"/>
    <col min="17" max="17" width="0" style="1" hidden="1" customWidth="1"/>
    <col min="18" max="16384" width="9.125" style="1" hidden="1"/>
  </cols>
  <sheetData>
    <row r="1" spans="3:12" ht="18">
      <c r="C1" s="230" t="str">
        <f>'DATA MAKLUMAT MURID'!A1</f>
        <v>SJK(C)  FOON YEW 1</v>
      </c>
      <c r="D1" s="230"/>
      <c r="E1" s="230"/>
      <c r="F1" s="230"/>
      <c r="G1" s="230"/>
      <c r="H1" s="230"/>
    </row>
    <row r="2" spans="3:12" ht="18">
      <c r="C2" s="230" t="str">
        <f>'DATA MAKLUMAT MURID'!A2</f>
        <v xml:space="preserve">JALAN KEBUN TEH </v>
      </c>
      <c r="D2" s="230"/>
      <c r="E2" s="230"/>
      <c r="F2" s="230"/>
      <c r="G2" s="230"/>
      <c r="H2" s="230"/>
    </row>
    <row r="3" spans="3:12" ht="18">
      <c r="C3" s="107"/>
      <c r="D3" s="107"/>
      <c r="E3" s="107"/>
      <c r="F3" s="107"/>
      <c r="G3" s="174"/>
      <c r="H3" s="107"/>
    </row>
    <row r="4" spans="3:12" ht="18">
      <c r="C4" s="230" t="str">
        <f>'DATA MAKLUMAT MURID'!A4</f>
        <v>PENTAKSIRAN  MATA PELAJARAN PENDIDIKAN MORALTAHUN 4</v>
      </c>
      <c r="D4" s="230"/>
      <c r="E4" s="230"/>
      <c r="F4" s="230"/>
      <c r="G4" s="230"/>
      <c r="H4" s="230"/>
    </row>
    <row r="5" spans="3:12" ht="18">
      <c r="C5" s="108"/>
      <c r="D5" s="108"/>
      <c r="E5" s="108"/>
      <c r="F5" s="109"/>
      <c r="G5" s="175"/>
      <c r="H5" s="109"/>
    </row>
    <row r="6" spans="3:12" ht="18">
      <c r="C6" s="108"/>
      <c r="D6" s="108"/>
      <c r="E6" s="108"/>
      <c r="F6" s="109"/>
      <c r="G6" s="175"/>
      <c r="H6" s="109"/>
    </row>
    <row r="7" spans="3:12" ht="18">
      <c r="C7" s="109"/>
      <c r="D7" s="109"/>
      <c r="E7" s="109"/>
      <c r="F7" s="109"/>
      <c r="G7" s="175"/>
      <c r="H7" s="109"/>
      <c r="I7" s="6">
        <v>7</v>
      </c>
      <c r="K7" s="22" t="str">
        <f>'DATA MAKLUMAT MURID'!B10</f>
        <v>CHAN WENG</v>
      </c>
      <c r="L7" s="1" t="str">
        <f>IF(K7=0,"",K7)</f>
        <v>CHAN WENG</v>
      </c>
    </row>
    <row r="8" spans="3:12" ht="18">
      <c r="C8" s="109" t="s">
        <v>5</v>
      </c>
      <c r="D8" s="109"/>
      <c r="E8" s="109" t="s">
        <v>4</v>
      </c>
      <c r="F8" s="110" t="str">
        <f>VLOOKUP($I$7,'DATA MAKLUMAT MURID'!$A$10:$U$59,2)</f>
        <v>KHERN WEI QI</v>
      </c>
      <c r="G8" s="176"/>
      <c r="H8" s="110"/>
      <c r="I8" s="13"/>
      <c r="K8" s="22" t="str">
        <f>'DATA MAKLUMAT MURID'!B11</f>
        <v>CHEW XIN YAO</v>
      </c>
      <c r="L8" s="1" t="str">
        <f t="shared" ref="L8:L35" si="0">IF(K8=0,"",K8)</f>
        <v>CHEW XIN YAO</v>
      </c>
    </row>
    <row r="9" spans="3:12" ht="18">
      <c r="C9" s="109" t="s">
        <v>112</v>
      </c>
      <c r="D9" s="109"/>
      <c r="E9" s="109" t="s">
        <v>4</v>
      </c>
      <c r="F9" s="156">
        <f>VLOOKUP($I$7,'DATA MAKLUMAT MURID'!$A$10:$U$59,3)</f>
        <v>2449</v>
      </c>
      <c r="G9" s="176"/>
      <c r="H9" s="110"/>
      <c r="I9" s="7"/>
      <c r="K9" s="22" t="str">
        <f>'DATA MAKLUMAT MURID'!B12</f>
        <v>CHEW ZHEN JIE</v>
      </c>
      <c r="L9" s="1" t="str">
        <f t="shared" si="0"/>
        <v>CHEW ZHEN JIE</v>
      </c>
    </row>
    <row r="10" spans="3:12" ht="18">
      <c r="C10" s="109" t="s">
        <v>6</v>
      </c>
      <c r="D10" s="109"/>
      <c r="E10" s="109" t="s">
        <v>4</v>
      </c>
      <c r="F10" s="110" t="str">
        <f>IF(VLOOKUP($I$7,'DATA MAKLUMAT MURID'!$A$10:F13,4)="L","Lelaki","Perempuan")</f>
        <v>Perempuan</v>
      </c>
      <c r="G10" s="176"/>
      <c r="H10" s="110"/>
      <c r="K10" s="22" t="str">
        <f>'DATA MAKLUMAT MURID'!B13</f>
        <v>CHIN JIA HUI</v>
      </c>
      <c r="L10" s="1" t="str">
        <f t="shared" si="0"/>
        <v>CHIN JIA HUI</v>
      </c>
    </row>
    <row r="11" spans="3:12" ht="18">
      <c r="C11" s="109" t="s">
        <v>7</v>
      </c>
      <c r="D11" s="109"/>
      <c r="E11" s="109" t="s">
        <v>4</v>
      </c>
      <c r="F11" s="111">
        <f>'DATA MAKLUMAT MURID'!K6</f>
        <v>4</v>
      </c>
      <c r="G11" s="177"/>
      <c r="H11" s="111"/>
      <c r="K11" s="22" t="str">
        <f>'DATA MAKLUMAT MURID'!B14</f>
        <v>GINA TAN CHIN CIA</v>
      </c>
      <c r="L11" s="1" t="str">
        <f t="shared" si="0"/>
        <v>GINA TAN CHIN CIA</v>
      </c>
    </row>
    <row r="12" spans="3:12" ht="18">
      <c r="C12" s="109" t="s">
        <v>111</v>
      </c>
      <c r="D12" s="109"/>
      <c r="E12" s="109" t="s">
        <v>4</v>
      </c>
      <c r="F12" s="111" t="str">
        <f>'DATA MAKLUMAT MURID'!D6</f>
        <v>PN SITI AMINAH BT AHAMAD</v>
      </c>
      <c r="G12" s="177"/>
      <c r="H12" s="111"/>
      <c r="K12" s="22" t="str">
        <f>'DATA MAKLUMAT MURID'!B15</f>
        <v>HA ZHI QI</v>
      </c>
      <c r="L12" s="1" t="str">
        <f t="shared" si="0"/>
        <v>HA ZHI QI</v>
      </c>
    </row>
    <row r="13" spans="3:12" ht="18">
      <c r="C13" s="109" t="s">
        <v>8</v>
      </c>
      <c r="D13" s="109"/>
      <c r="E13" s="109" t="s">
        <v>4</v>
      </c>
      <c r="F13" s="205"/>
      <c r="G13" s="205"/>
      <c r="H13" s="111"/>
      <c r="K13" s="22" t="str">
        <f>'DATA MAKLUMAT MURID'!B16</f>
        <v>KHERN WEI QI</v>
      </c>
      <c r="L13" s="1" t="str">
        <f t="shared" si="0"/>
        <v>KHERN WEI QI</v>
      </c>
    </row>
    <row r="14" spans="3:12" ht="18">
      <c r="C14" s="109"/>
      <c r="D14" s="109"/>
      <c r="E14" s="109"/>
      <c r="F14" s="109"/>
      <c r="G14" s="175"/>
      <c r="H14" s="109"/>
      <c r="K14" s="22" t="str">
        <f>'DATA MAKLUMAT MURID'!B17</f>
        <v>KOK HUA EN</v>
      </c>
      <c r="L14" s="1" t="str">
        <f t="shared" si="0"/>
        <v>KOK HUA EN</v>
      </c>
    </row>
    <row r="15" spans="3:12" ht="18">
      <c r="C15" s="109"/>
      <c r="D15" s="109"/>
      <c r="E15" s="109"/>
      <c r="F15" s="109"/>
      <c r="G15" s="175"/>
      <c r="H15" s="109"/>
      <c r="K15" s="22" t="str">
        <f>'DATA MAKLUMAT MURID'!B18</f>
        <v>KOK LOK KEN</v>
      </c>
      <c r="L15" s="1" t="str">
        <f t="shared" si="0"/>
        <v>KOK LOK KEN</v>
      </c>
    </row>
    <row r="16" spans="3:12" ht="18" hidden="1" customHeight="1">
      <c r="C16" s="109" t="str">
        <f>"Keseluruhan Prestasi Pendidikan Moral Tahun 4 : "&amp;I9</f>
        <v xml:space="preserve">Keseluruhan Prestasi Pendidikan Moral Tahun 4 : </v>
      </c>
      <c r="D16" s="109"/>
      <c r="E16" s="109"/>
      <c r="F16" s="109"/>
      <c r="G16" s="175"/>
      <c r="H16" s="165"/>
      <c r="K16" s="22" t="str">
        <f>'DATA MAKLUMAT MURID'!B19</f>
        <v>KOO XI QING</v>
      </c>
      <c r="L16" s="1" t="str">
        <f t="shared" si="0"/>
        <v>KOO XI QING</v>
      </c>
    </row>
    <row r="17" spans="2:12" ht="22.5" customHeight="1">
      <c r="C17" s="112"/>
      <c r="D17" s="112"/>
      <c r="E17" s="112"/>
      <c r="F17" s="109"/>
      <c r="G17" s="175"/>
      <c r="H17" s="109"/>
      <c r="K17" s="22" t="str">
        <f>'DATA MAKLUMAT MURID'!B20</f>
        <v>LEE JAY JUN</v>
      </c>
      <c r="L17" s="1" t="str">
        <f t="shared" si="0"/>
        <v>LEE JAY JUN</v>
      </c>
    </row>
    <row r="18" spans="2:12" ht="18">
      <c r="C18" s="108"/>
      <c r="D18" s="108"/>
      <c r="E18" s="108"/>
      <c r="F18" s="109"/>
      <c r="G18" s="175"/>
      <c r="H18" s="109"/>
      <c r="K18" s="22" t="str">
        <f>'DATA MAKLUMAT MURID'!B21</f>
        <v>LEE JIA XUAN</v>
      </c>
      <c r="L18" s="1" t="str">
        <f t="shared" si="0"/>
        <v>LEE JIA XUAN</v>
      </c>
    </row>
    <row r="19" spans="2:12" ht="18">
      <c r="C19" s="109" t="s">
        <v>3</v>
      </c>
      <c r="D19" s="109"/>
      <c r="E19" s="109"/>
      <c r="F19" s="109"/>
      <c r="G19" s="175"/>
      <c r="H19" s="109"/>
      <c r="K19" s="22" t="str">
        <f>'DATA MAKLUMAT MURID'!B22</f>
        <v>LEE LIEN</v>
      </c>
      <c r="L19" s="1" t="str">
        <f t="shared" si="0"/>
        <v>LEE LIEN</v>
      </c>
    </row>
    <row r="20" spans="2:12" ht="18">
      <c r="C20" s="109"/>
      <c r="D20" s="109"/>
      <c r="E20" s="109"/>
      <c r="F20" s="113"/>
      <c r="G20" s="178"/>
      <c r="H20" s="113"/>
      <c r="I20" s="8"/>
      <c r="K20" s="22" t="str">
        <f>'DATA MAKLUMAT MURID'!B23</f>
        <v>LEE PEI HUI</v>
      </c>
      <c r="L20" s="1" t="str">
        <f t="shared" si="0"/>
        <v>LEE PEI HUI</v>
      </c>
    </row>
    <row r="21" spans="2:12" ht="36" customHeight="1">
      <c r="B21" s="152" t="s">
        <v>110</v>
      </c>
      <c r="C21" s="231" t="s">
        <v>34</v>
      </c>
      <c r="D21" s="232"/>
      <c r="E21" s="233"/>
      <c r="F21" s="114" t="s">
        <v>33</v>
      </c>
      <c r="G21" s="231" t="s">
        <v>12</v>
      </c>
      <c r="H21" s="233"/>
      <c r="I21" s="8"/>
      <c r="K21" s="22" t="str">
        <f>'DATA MAKLUMAT MURID'!B24</f>
        <v>LEON KOH LI YANG</v>
      </c>
      <c r="L21" s="1" t="str">
        <f t="shared" si="0"/>
        <v>LEON KOH LI YANG</v>
      </c>
    </row>
    <row r="22" spans="2:12" ht="30" customHeight="1">
      <c r="B22" s="202">
        <v>1</v>
      </c>
      <c r="C22" s="209" t="str">
        <f>'DATA MAKLUMAT MURID'!E9</f>
        <v>Menghormati Amalan Beribadat Pelbagai Agama dan Kepercayaan Jiran</v>
      </c>
      <c r="D22" s="210"/>
      <c r="E22" s="211"/>
      <c r="F22" s="227">
        <f>VLOOKUP($I$7,'DATA MAKLUMAT MURID'!$A$10:$U$59,5)</f>
        <v>6</v>
      </c>
      <c r="G22" s="179"/>
      <c r="H22" s="169"/>
      <c r="I22" s="8"/>
      <c r="K22" s="23" t="str">
        <f>'DATA MAKLUMAT MURID'!B25</f>
        <v>LIEW JIN ANN</v>
      </c>
      <c r="L22" s="1" t="str">
        <f t="shared" si="0"/>
        <v>LIEW JIN ANN</v>
      </c>
    </row>
    <row r="23" spans="2:12" ht="39.75" customHeight="1">
      <c r="B23" s="203"/>
      <c r="C23" s="212"/>
      <c r="D23" s="213"/>
      <c r="E23" s="214"/>
      <c r="F23" s="228"/>
      <c r="G23" s="212" t="str">
        <f>VLOOKUP(F22,'DATA PERNYATAAN THP PENGUASAAN'!A6:B11,2)</f>
        <v>Murid melaksanakan ajaran agama dan kepercayaan demi keharmonian negara dalam kehidupan seharian dan boleh dicontohi</v>
      </c>
      <c r="H23" s="214"/>
      <c r="I23" s="8"/>
      <c r="K23" s="22" t="str">
        <f>'DATA MAKLUMAT MURID'!B26</f>
        <v>LIM CHIA HUI</v>
      </c>
      <c r="L23" s="1" t="str">
        <f t="shared" si="0"/>
        <v>LIM CHIA HUI</v>
      </c>
    </row>
    <row r="24" spans="2:12" ht="30" customHeight="1">
      <c r="B24" s="204"/>
      <c r="C24" s="215"/>
      <c r="D24" s="216"/>
      <c r="E24" s="217"/>
      <c r="F24" s="229"/>
      <c r="G24" s="180"/>
      <c r="H24" s="170"/>
      <c r="I24" s="8"/>
      <c r="K24" s="22" t="str">
        <f>'DATA MAKLUMAT MURID'!B27</f>
        <v>LIM ZE YI</v>
      </c>
      <c r="L24" s="1" t="str">
        <f t="shared" si="0"/>
        <v>LIM ZE YI</v>
      </c>
    </row>
    <row r="25" spans="2:12" ht="30" customHeight="1">
      <c r="B25" s="202">
        <v>2</v>
      </c>
      <c r="C25" s="209" t="str">
        <f>'DATA MAKLUMAT MURID'!F9</f>
        <v>Memberi Bantuan Kepada Jiran</v>
      </c>
      <c r="D25" s="210"/>
      <c r="E25" s="211"/>
      <c r="F25" s="227">
        <f>VLOOKUP($I$7,'DATA MAKLUMAT MURID'!$A$10:$U$59,6)</f>
        <v>5</v>
      </c>
      <c r="G25" s="179"/>
      <c r="H25" s="169"/>
      <c r="I25" s="8"/>
      <c r="K25" s="22" t="str">
        <f>'DATA MAKLUMAT MURID'!B28</f>
        <v>LIM ZHONG SHENG</v>
      </c>
      <c r="L25" s="1" t="str">
        <f t="shared" si="0"/>
        <v>LIM ZHONG SHENG</v>
      </c>
    </row>
    <row r="26" spans="2:12" ht="35.25" customHeight="1">
      <c r="B26" s="203"/>
      <c r="C26" s="212"/>
      <c r="D26" s="213"/>
      <c r="E26" s="214"/>
      <c r="F26" s="228"/>
      <c r="G26" s="212" t="str">
        <f>VLOOKUP(F25,'DATA PERNYATAAN THP PENGUASAAN'!A16:B21,2)</f>
        <v>Murid mengamalkan sikap rela  menghulurkan bantuan kepada yang memerlukannya dalam kehidupan seharian</v>
      </c>
      <c r="H26" s="214"/>
      <c r="I26" s="8"/>
      <c r="K26" s="22" t="str">
        <f>'DATA MAKLUMAT MURID'!B29</f>
        <v>LIN JUN JIE</v>
      </c>
      <c r="L26" s="1" t="str">
        <f t="shared" si="0"/>
        <v>LIN JUN JIE</v>
      </c>
    </row>
    <row r="27" spans="2:12" ht="33.75" customHeight="1">
      <c r="B27" s="204"/>
      <c r="C27" s="215"/>
      <c r="D27" s="216"/>
      <c r="E27" s="217"/>
      <c r="F27" s="229"/>
      <c r="G27" s="181"/>
      <c r="H27" s="164"/>
      <c r="I27" s="8"/>
      <c r="K27" s="22" t="str">
        <f>'DATA MAKLUMAT MURID'!B30</f>
        <v>LIN JUN JIE</v>
      </c>
      <c r="L27" s="1" t="str">
        <f t="shared" si="0"/>
        <v>LIN JUN JIE</v>
      </c>
    </row>
    <row r="28" spans="2:12" ht="30" customHeight="1">
      <c r="B28" s="202">
        <v>3</v>
      </c>
      <c r="C28" s="209" t="str">
        <f>'DATA MAKLUMAT MURID'!G9:G9</f>
        <v>Melaksanakan tanggungjawab sebagai jiran</v>
      </c>
      <c r="D28" s="210"/>
      <c r="E28" s="211"/>
      <c r="F28" s="227">
        <f>VLOOKUP($I$7,'DATA MAKLUMAT MURID'!$A$10:$U$59,7)</f>
        <v>5</v>
      </c>
      <c r="G28" s="157"/>
      <c r="H28" s="115"/>
      <c r="I28" s="8"/>
      <c r="K28" s="22" t="str">
        <f>'DATA MAKLUMAT MURID'!B31</f>
        <v>LOONG CHAY HUI</v>
      </c>
      <c r="L28" s="1" t="str">
        <f t="shared" si="0"/>
        <v>LOONG CHAY HUI</v>
      </c>
    </row>
    <row r="29" spans="2:12" ht="36" customHeight="1">
      <c r="B29" s="203"/>
      <c r="C29" s="212"/>
      <c r="D29" s="213"/>
      <c r="E29" s="214"/>
      <c r="F29" s="228"/>
      <c r="G29" s="212" t="str">
        <f>VLOOKUP(F28,'DATA PERNYATAAN THP PENGUASAAN'!A26:B31,2)</f>
        <v>Murid menunaikan tanggungjawab dalam kempen kemanusiaan yang dijalankan di dalam negara dalam kehidupan seharian</v>
      </c>
      <c r="H29" s="214"/>
      <c r="I29" s="8"/>
      <c r="K29" s="22" t="str">
        <f>'DATA MAKLUMAT MURID'!B32</f>
        <v>LOW IAN</v>
      </c>
      <c r="L29" s="1" t="str">
        <f t="shared" si="0"/>
        <v>LOW IAN</v>
      </c>
    </row>
    <row r="30" spans="2:12" ht="30" customHeight="1">
      <c r="B30" s="204"/>
      <c r="C30" s="215"/>
      <c r="D30" s="216"/>
      <c r="E30" s="217"/>
      <c r="F30" s="229"/>
      <c r="G30" s="181"/>
      <c r="H30" s="161"/>
      <c r="I30" s="8"/>
      <c r="K30" s="22" t="str">
        <f>'DATA MAKLUMAT MURID'!B33</f>
        <v>MARCUS OON SHI YUAN</v>
      </c>
      <c r="L30" s="1" t="str">
        <f t="shared" si="0"/>
        <v>MARCUS OON SHI YUAN</v>
      </c>
    </row>
    <row r="31" spans="2:12" ht="30" customHeight="1">
      <c r="B31" s="202">
        <v>4</v>
      </c>
      <c r="C31" s="209" t="str">
        <f>'DATA MAKLUMAT MURID'!H9</f>
        <v>Menghargai Sumbangan jiran</v>
      </c>
      <c r="D31" s="210"/>
      <c r="E31" s="211"/>
      <c r="F31" s="227">
        <f>VLOOKUP($I$7,'DATA MAKLUMAT MURID'!$A$10:$U$59,8)</f>
        <v>5</v>
      </c>
      <c r="G31" s="157"/>
      <c r="H31" s="115"/>
      <c r="I31" s="8"/>
      <c r="K31" s="22" t="str">
        <f>'DATA MAKLUMAT MURID'!B34</f>
        <v>NG YI WEN</v>
      </c>
      <c r="L31" s="1" t="str">
        <f t="shared" si="0"/>
        <v>NG YI WEN</v>
      </c>
    </row>
    <row r="32" spans="2:12" ht="37.5" customHeight="1">
      <c r="B32" s="203"/>
      <c r="C32" s="212"/>
      <c r="D32" s="213"/>
      <c r="E32" s="214"/>
      <c r="F32" s="228"/>
      <c r="G32" s="206" t="str">
        <f>VLOOKUP(F31,'DATA PERNYATAAN THP PENGUASAAN'!A36:B41,2)</f>
        <v>Murid mengamalkan sikap menghargai jasa dan pengorbanan tokoh negara dalam kehidupan seharian</v>
      </c>
      <c r="H32" s="207"/>
      <c r="I32" s="8"/>
      <c r="K32" s="22" t="str">
        <f>'DATA MAKLUMAT MURID'!B35</f>
        <v>NG ZI JIN</v>
      </c>
      <c r="L32" s="1" t="str">
        <f t="shared" si="0"/>
        <v>NG ZI JIN</v>
      </c>
    </row>
    <row r="33" spans="2:12" ht="30" customHeight="1">
      <c r="B33" s="204"/>
      <c r="C33" s="215"/>
      <c r="D33" s="216"/>
      <c r="E33" s="217"/>
      <c r="F33" s="229"/>
      <c r="G33" s="181"/>
      <c r="H33" s="171"/>
      <c r="K33" s="22" t="str">
        <f>'DATA MAKLUMAT MURID'!B36</f>
        <v>ONG HUI YAN KIMBERLY</v>
      </c>
      <c r="L33" s="1" t="str">
        <f t="shared" si="0"/>
        <v>ONG HUI YAN KIMBERLY</v>
      </c>
    </row>
    <row r="34" spans="2:12" ht="30" customHeight="1">
      <c r="B34" s="202">
        <v>5</v>
      </c>
      <c r="C34" s="209" t="str">
        <f>'DATA MAKLUMAT MURID'!I9</f>
        <v>Mengamalkan Adab Dalam Pergaulan Dengan Jiran</v>
      </c>
      <c r="D34" s="210"/>
      <c r="E34" s="211"/>
      <c r="F34" s="227">
        <f>VLOOKUP($I$7,'DATA MAKLUMAT MURID'!$A$10:$U$59,9)</f>
        <v>5</v>
      </c>
      <c r="G34" s="157"/>
      <c r="H34" s="115"/>
      <c r="K34" s="22" t="str">
        <f>'DATA MAKLUMAT MURID'!B37</f>
        <v>SEOW JAXINE</v>
      </c>
      <c r="L34" s="1" t="str">
        <f t="shared" si="0"/>
        <v>SEOW JAXINE</v>
      </c>
    </row>
    <row r="35" spans="2:12" ht="35.25" customHeight="1">
      <c r="B35" s="203"/>
      <c r="C35" s="212"/>
      <c r="D35" s="213"/>
      <c r="E35" s="214"/>
      <c r="F35" s="228"/>
      <c r="G35" s="206" t="str">
        <f>VLOOKUP(F34,'DATA PERNYATAAN THP PENGUASAAN'!A46:B51,2)</f>
        <v>Murid  mengamalkan sikap bersopan apabila mendapatkan perkhidmatan dalam kehidupan seharian</v>
      </c>
      <c r="H35" s="207"/>
      <c r="K35" s="22" t="str">
        <f>'DATA MAKLUMAT MURID'!B38</f>
        <v>TAN SZE YIN</v>
      </c>
      <c r="L35" s="1" t="str">
        <f t="shared" si="0"/>
        <v>TAN SZE YIN</v>
      </c>
    </row>
    <row r="36" spans="2:12" ht="30" customHeight="1">
      <c r="B36" s="204"/>
      <c r="C36" s="215"/>
      <c r="D36" s="216"/>
      <c r="E36" s="217"/>
      <c r="F36" s="229"/>
      <c r="G36" s="159"/>
      <c r="H36" s="164"/>
      <c r="K36" s="22" t="str">
        <f>'DATA MAKLUMAT MURID'!B39</f>
        <v>TAN VICTOR</v>
      </c>
      <c r="L36" s="1" t="str">
        <f>IF(K37=0,"",K37)</f>
        <v>TAN ZHI WEI</v>
      </c>
    </row>
    <row r="37" spans="2:12" ht="30" customHeight="1">
      <c r="B37" s="202">
        <v>6</v>
      </c>
      <c r="C37" s="218" t="str">
        <f>'DATA MAKLUMAT MURID'!J9</f>
        <v>Menghormati jiran</v>
      </c>
      <c r="D37" s="219"/>
      <c r="E37" s="220"/>
      <c r="F37" s="227">
        <f>VLOOKUP($I$7,'DATA MAKLUMAT MURID'!$A$10:$U$59,10)</f>
        <v>5</v>
      </c>
      <c r="G37" s="157"/>
      <c r="H37" s="115"/>
      <c r="K37" s="22" t="str">
        <f>'DATA MAKLUMAT MURID'!B40</f>
        <v>TAN ZHI WEI</v>
      </c>
      <c r="L37" s="1" t="str">
        <f>IF(K38=0,"",K38)</f>
        <v>TAY KAI JUN</v>
      </c>
    </row>
    <row r="38" spans="2:12" ht="39" customHeight="1">
      <c r="B38" s="203"/>
      <c r="C38" s="221"/>
      <c r="D38" s="222"/>
      <c r="E38" s="223"/>
      <c r="F38" s="228"/>
      <c r="G38" s="206" t="str">
        <f>VLOOKUP(F37,'DATA PERNYATAAN THP PENGUASAAN'!A56:B61,2)</f>
        <v>Murid mengamalkan sikap menghormati   negara dalam kehidupan seharian</v>
      </c>
      <c r="H38" s="207"/>
      <c r="K38" s="22" t="str">
        <f>'DATA MAKLUMAT MURID'!B41</f>
        <v>TAY KAI JUN</v>
      </c>
      <c r="L38" s="1" t="str">
        <f>IF(K40=0,"",K40)</f>
        <v>TEE YI TING</v>
      </c>
    </row>
    <row r="39" spans="2:12" ht="30" customHeight="1">
      <c r="B39" s="204"/>
      <c r="C39" s="224"/>
      <c r="D39" s="225"/>
      <c r="E39" s="226"/>
      <c r="F39" s="229"/>
      <c r="G39" s="162"/>
      <c r="H39" s="116"/>
      <c r="K39" s="22" t="str">
        <f>'DATA MAKLUMAT MURID'!B42</f>
        <v>TEE JIAN WEI</v>
      </c>
      <c r="L39" s="1" t="str">
        <f>IF(K41=0,"",K41)</f>
        <v>THAM YUN XUAN</v>
      </c>
    </row>
    <row r="40" spans="2:12" ht="30" customHeight="1">
      <c r="B40" s="202">
        <v>7</v>
      </c>
      <c r="C40" s="218" t="str">
        <f>'DATA MAKLUMAT MURID'!K9</f>
        <v>Menyayangi jiran</v>
      </c>
      <c r="D40" s="219"/>
      <c r="E40" s="220"/>
      <c r="F40" s="227">
        <f>VLOOKUP($I$7,'DATA MAKLUMAT MURID'!$A$10:$U$59,11)</f>
        <v>5</v>
      </c>
      <c r="G40" s="158"/>
      <c r="H40" s="172"/>
      <c r="K40" s="22" t="str">
        <f>'DATA MAKLUMAT MURID'!B43</f>
        <v>TEE YI TING</v>
      </c>
      <c r="L40" s="1" t="str">
        <f>IF(K43=0,"",K43)</f>
        <v>TONG YONG XIANG</v>
      </c>
    </row>
    <row r="41" spans="2:12" ht="39" customHeight="1">
      <c r="B41" s="203"/>
      <c r="C41" s="221"/>
      <c r="D41" s="222"/>
      <c r="E41" s="223"/>
      <c r="F41" s="228"/>
      <c r="G41" s="206" t="str">
        <f>VLOOKUP(F40,'DATA PERNYATAAN THP PENGUASAAN'!A66:B71,2)</f>
        <v>Murid mengamalkan nilai menyayangi alam sekitar dalam kehidupan seharian</v>
      </c>
      <c r="H41" s="207"/>
      <c r="K41" s="22" t="str">
        <f>'DATA MAKLUMAT MURID'!B44</f>
        <v>THAM YUN XUAN</v>
      </c>
    </row>
    <row r="42" spans="2:12" ht="30" customHeight="1">
      <c r="B42" s="204"/>
      <c r="C42" s="224"/>
      <c r="D42" s="225"/>
      <c r="E42" s="226"/>
      <c r="F42" s="229"/>
      <c r="G42" s="160"/>
      <c r="H42" s="164"/>
      <c r="K42" s="22" t="str">
        <f>'DATA MAKLUMAT MURID'!B45</f>
        <v>THIA YEE XIN</v>
      </c>
    </row>
    <row r="43" spans="2:12" ht="30" customHeight="1">
      <c r="B43" s="202">
        <v>8</v>
      </c>
      <c r="C43" s="209" t="str">
        <f>'DATA MAKLUMAT MURID'!L9</f>
        <v>Mengamalkan Keadilan Terhadap jiran</v>
      </c>
      <c r="D43" s="210"/>
      <c r="E43" s="211"/>
      <c r="F43" s="227">
        <f>VLOOKUP($I$7,'DATA MAKLUMAT MURID'!$A$10:$U$59,12)</f>
        <v>6</v>
      </c>
      <c r="G43" s="158"/>
      <c r="H43" s="172"/>
      <c r="K43" s="22" t="str">
        <f>'DATA MAKLUMAT MURID'!B46</f>
        <v>TONG YONG XIANG</v>
      </c>
    </row>
    <row r="44" spans="2:12" ht="37.5" customHeight="1">
      <c r="B44" s="203"/>
      <c r="C44" s="212"/>
      <c r="D44" s="213"/>
      <c r="E44" s="214"/>
      <c r="F44" s="228"/>
      <c r="G44" s="206" t="str">
        <f>VLOOKUP(F43,'DATA PERNYATAAN THP PENGUASAAN'!A76:B81,2)</f>
        <v xml:space="preserve">Murid mengamalkan sikap adil untuk kesejahteraan negara dalam kehidupan seharian dan boleh dicontohi
</v>
      </c>
      <c r="H44" s="207"/>
      <c r="K44" s="22" t="str">
        <f>'DATA MAKLUMAT MURID'!B47</f>
        <v>VALERIE LEE YII JIE</v>
      </c>
    </row>
    <row r="45" spans="2:12" ht="30" customHeight="1">
      <c r="B45" s="204"/>
      <c r="C45" s="215"/>
      <c r="D45" s="216"/>
      <c r="E45" s="217"/>
      <c r="F45" s="229"/>
      <c r="G45" s="163"/>
      <c r="H45" s="116"/>
      <c r="K45" s="22" t="str">
        <f>'DATA MAKLUMAT MURID'!B48</f>
        <v>YANG KAI WEI</v>
      </c>
    </row>
    <row r="46" spans="2:12" ht="30" customHeight="1">
      <c r="B46" s="202">
        <v>9</v>
      </c>
      <c r="C46" s="209" t="str">
        <f>'DATA MAKLUMAT MURID'!M9</f>
        <v>Mengamalkan sikap berani menyuarakan Pandangan yang Membina Terhadap jiran</v>
      </c>
      <c r="D46" s="210"/>
      <c r="E46" s="211"/>
      <c r="F46" s="227">
        <f>VLOOKUP($I$7,'DATA MAKLUMAT MURID'!$A$10:$U$59,13)</f>
        <v>5</v>
      </c>
      <c r="G46" s="158"/>
      <c r="H46" s="172"/>
      <c r="K46" s="22" t="str">
        <f>'DATA MAKLUMAT MURID'!B49</f>
        <v>YEONG JING XIAN</v>
      </c>
    </row>
    <row r="47" spans="2:12" ht="30" customHeight="1">
      <c r="B47" s="203"/>
      <c r="C47" s="212"/>
      <c r="D47" s="213"/>
      <c r="E47" s="214"/>
      <c r="F47" s="228"/>
      <c r="G47" s="212" t="str">
        <f>VLOOKUP(F46,'DATA PERNYATAAN THP PENGUASAAN'!A85:B90,2)</f>
        <v>Murid mengamalkan sikap mempertahankan nama baik negara  dalam kehidupan seharian secara beradab</v>
      </c>
      <c r="H47" s="214"/>
      <c r="K47" s="22" t="str">
        <f>'DATA MAKLUMAT MURID'!B50</f>
        <v>YIP XUE NI</v>
      </c>
    </row>
    <row r="48" spans="2:12" ht="30" customHeight="1">
      <c r="B48" s="204"/>
      <c r="C48" s="215"/>
      <c r="D48" s="216"/>
      <c r="E48" s="217"/>
      <c r="F48" s="229"/>
      <c r="G48" s="163"/>
      <c r="H48" s="116"/>
      <c r="K48" s="22" t="str">
        <f>'DATA MAKLUMAT MURID'!B51</f>
        <v>ANG ZHI LIN</v>
      </c>
    </row>
    <row r="49" spans="2:12" ht="30" customHeight="1">
      <c r="B49" s="202">
        <v>10</v>
      </c>
      <c r="C49" s="209" t="str">
        <f>'DATA MAKLUMAT MURID'!N9</f>
        <v>Mengamalkan Sikap Jujur Dalam Perhubungan dengan Jiran</v>
      </c>
      <c r="D49" s="210"/>
      <c r="E49" s="211"/>
      <c r="F49" s="227">
        <f>VLOOKUP($I$7,'DATA MAKLUMAT MURID'!$A$10:$U$59,14)</f>
        <v>5</v>
      </c>
      <c r="G49" s="160"/>
      <c r="H49" s="164"/>
      <c r="K49" s="22" t="str">
        <f>'DATA MAKLUMAT MURID'!B52</f>
        <v>CHEW ZE MING</v>
      </c>
    </row>
    <row r="50" spans="2:12" ht="30" customHeight="1">
      <c r="B50" s="203"/>
      <c r="C50" s="212"/>
      <c r="D50" s="213"/>
      <c r="E50" s="214"/>
      <c r="F50" s="228"/>
      <c r="G50" s="212" t="str">
        <f>VLOOKUP(F49,'DATA PERNYATAAN THP PENGUASAAN'!A94:B99,2)</f>
        <v>Murid mengamalkan kejujuran demi keharmonian negara dalam kehidupan seharian</v>
      </c>
      <c r="H50" s="214"/>
      <c r="K50" s="22" t="str">
        <f>'DATA MAKLUMAT MURID'!B53</f>
        <v>CHUA WEN JIN</v>
      </c>
    </row>
    <row r="51" spans="2:12" ht="30" customHeight="1">
      <c r="B51" s="204"/>
      <c r="C51" s="215"/>
      <c r="D51" s="216"/>
      <c r="E51" s="217"/>
      <c r="F51" s="229"/>
      <c r="G51" s="160"/>
      <c r="H51" s="164"/>
      <c r="K51" s="22" t="str">
        <f>'DATA MAKLUMAT MURID'!B54</f>
        <v>DOUGLAS CHUAH CHONG CHI</v>
      </c>
    </row>
    <row r="52" spans="2:12" ht="30" customHeight="1">
      <c r="B52" s="202">
        <v>11</v>
      </c>
      <c r="C52" s="209" t="str">
        <f>'DATA MAKLUMAT MURID'!O9</f>
        <v>Mengamalkan Sikap Rajin Sesama Jiran</v>
      </c>
      <c r="D52" s="210"/>
      <c r="E52" s="211"/>
      <c r="F52" s="227">
        <f>VLOOKUP($I$7,'DATA MAKLUMAT MURID'!$A$10:$U$59,15)</f>
        <v>5</v>
      </c>
      <c r="G52" s="158"/>
      <c r="H52" s="115"/>
      <c r="K52" s="22" t="str">
        <f>'DATA MAKLUMAT MURID'!B55</f>
        <v>GAN YI XUAN</v>
      </c>
      <c r="L52" s="1" t="str">
        <f t="shared" ref="L52:L71" si="1">IF(K55=0,"",K55)</f>
        <v>JOEY YEOH HUEY WERN</v>
      </c>
    </row>
    <row r="53" spans="2:12" ht="36" customHeight="1">
      <c r="B53" s="203"/>
      <c r="C53" s="212"/>
      <c r="D53" s="213"/>
      <c r="E53" s="214"/>
      <c r="F53" s="228"/>
      <c r="G53" s="206" t="str">
        <f>VLOOKUP(F52,'DATA PERNYATAAN THP PENGUASAAN'!A103:B108,2)</f>
        <v>Murid mengamalkan sikap rajin demi kemajuan negara dalam kehidupan seharian</v>
      </c>
      <c r="H53" s="207"/>
      <c r="K53" s="22" t="str">
        <f>'DATA MAKLUMAT MURID'!B56</f>
        <v>GOH HUI YI</v>
      </c>
      <c r="L53" s="1" t="str">
        <f t="shared" si="1"/>
        <v>KENNETH TAN KIEN NIAN</v>
      </c>
    </row>
    <row r="54" spans="2:12" ht="30" customHeight="1">
      <c r="B54" s="204"/>
      <c r="C54" s="215"/>
      <c r="D54" s="216"/>
      <c r="E54" s="217"/>
      <c r="F54" s="229"/>
      <c r="G54" s="163"/>
      <c r="H54" s="116"/>
      <c r="K54" s="22" t="str">
        <f>'DATA MAKLUMAT MURID'!B57</f>
        <v>JEFFERSON HENG KIAN SHEN</v>
      </c>
      <c r="L54" s="1" t="str">
        <f t="shared" si="1"/>
        <v/>
      </c>
    </row>
    <row r="55" spans="2:12" ht="30" customHeight="1">
      <c r="B55" s="202">
        <v>12</v>
      </c>
      <c r="C55" s="209" t="str">
        <f>'DATA MAKLUMAT MURID'!P9</f>
        <v>Bekerjasama Dengan Jiran</v>
      </c>
      <c r="D55" s="210"/>
      <c r="E55" s="211"/>
      <c r="F55" s="227">
        <f>VLOOKUP($I$7,'DATA MAKLUMAT MURID'!$A$10:$U$59,16)</f>
        <v>5</v>
      </c>
      <c r="G55" s="182"/>
      <c r="H55" s="115"/>
      <c r="K55" s="22" t="str">
        <f>'DATA MAKLUMAT MURID'!B58</f>
        <v>JOEY YEOH HUEY WERN</v>
      </c>
      <c r="L55" s="1" t="str">
        <f t="shared" si="1"/>
        <v/>
      </c>
    </row>
    <row r="56" spans="2:12" ht="35.25" customHeight="1">
      <c r="B56" s="203"/>
      <c r="C56" s="212"/>
      <c r="D56" s="213"/>
      <c r="E56" s="214"/>
      <c r="F56" s="228"/>
      <c r="G56" s="212" t="str">
        <f>VLOOKUP(F55,'DATA PERNYATAAN THP PENGUASAAN'!A112:B117,2)</f>
        <v>Murid mengamalkan sikap kerjasama untuk kebaikan bersama dalam kehidupan seharian.</v>
      </c>
      <c r="H56" s="214"/>
      <c r="K56" s="22" t="str">
        <f>'DATA MAKLUMAT MURID'!B59</f>
        <v>KENNETH TAN KIEN NIAN</v>
      </c>
      <c r="L56" s="1" t="str">
        <f t="shared" si="1"/>
        <v/>
      </c>
    </row>
    <row r="57" spans="2:12" ht="30" customHeight="1">
      <c r="B57" s="204"/>
      <c r="C57" s="215"/>
      <c r="D57" s="216"/>
      <c r="E57" s="217"/>
      <c r="F57" s="229"/>
      <c r="G57" s="183"/>
      <c r="H57" s="173"/>
      <c r="K57" s="22"/>
      <c r="L57" s="1" t="str">
        <f t="shared" si="1"/>
        <v/>
      </c>
    </row>
    <row r="58" spans="2:12" ht="30" customHeight="1">
      <c r="B58" s="202">
        <v>13</v>
      </c>
      <c r="C58" s="209" t="str">
        <f>'DATA MAKLUMAT MURID'!Q9</f>
        <v>Mengamalkan Sikap sederhana Sesama Jiran</v>
      </c>
      <c r="D58" s="210"/>
      <c r="E58" s="211"/>
      <c r="F58" s="227">
        <f>VLOOKUP($I$7,'DATA MAKLUMAT MURID'!$A$10:$U$59,17)</f>
        <v>5</v>
      </c>
      <c r="G58" s="182"/>
      <c r="H58" s="115"/>
      <c r="K58" s="22"/>
      <c r="L58" s="1" t="str">
        <f t="shared" si="1"/>
        <v/>
      </c>
    </row>
    <row r="59" spans="2:12" ht="35.25" customHeight="1">
      <c r="B59" s="203"/>
      <c r="C59" s="212"/>
      <c r="D59" s="213"/>
      <c r="E59" s="214"/>
      <c r="F59" s="228"/>
      <c r="G59" s="234" t="str">
        <f>VLOOKUP(F58,'DATA PERNYATAAN THP PENGUASAAN'!A121:B126,2)</f>
        <v>Murid mengamalkan sikap menggunakan prasarana yang disediakan secara berhemah dalam kehidupan seharian.</v>
      </c>
      <c r="H59" s="235"/>
      <c r="K59" s="22"/>
      <c r="L59" s="1" t="str">
        <f t="shared" si="1"/>
        <v/>
      </c>
    </row>
    <row r="60" spans="2:12" ht="30" customHeight="1">
      <c r="B60" s="204"/>
      <c r="C60" s="215"/>
      <c r="D60" s="216"/>
      <c r="E60" s="217"/>
      <c r="F60" s="229"/>
      <c r="G60" s="183"/>
      <c r="H60" s="173"/>
      <c r="K60" s="22"/>
      <c r="L60" s="1" t="str">
        <f t="shared" si="1"/>
        <v/>
      </c>
    </row>
    <row r="61" spans="2:12" ht="30" customHeight="1">
      <c r="B61" s="202">
        <v>14</v>
      </c>
      <c r="C61" s="118"/>
      <c r="D61" s="119"/>
      <c r="E61" s="119"/>
      <c r="F61" s="227">
        <f>VLOOKUP($I$7,'DATA MAKLUMAT MURID'!$A$10:$U$59,18)</f>
        <v>5</v>
      </c>
      <c r="G61" s="182"/>
      <c r="H61" s="115"/>
      <c r="K61" s="22"/>
      <c r="L61" s="1" t="str">
        <f t="shared" si="1"/>
        <v/>
      </c>
    </row>
    <row r="62" spans="2:12" ht="30" customHeight="1">
      <c r="B62" s="203"/>
      <c r="C62" s="206" t="str">
        <f>'DATA MAKLUMAT MURID'!R9</f>
        <v>Mengamalkan Sikap Toleransi Sesama Jiran</v>
      </c>
      <c r="D62" s="240"/>
      <c r="E62" s="207"/>
      <c r="F62" s="228"/>
      <c r="G62" s="212" t="str">
        <f>VLOOKUP(F61,'DATA PERNYATAAN THP PENGUASAAN'!A130:B135,2)</f>
        <v>Murid mengamalkan sikap toleransi demi kesejahteraaan negara dalam kehidupan seharian</v>
      </c>
      <c r="H62" s="214"/>
      <c r="K62" s="22"/>
      <c r="L62" s="1" t="str">
        <f t="shared" si="1"/>
        <v/>
      </c>
    </row>
    <row r="63" spans="2:12" ht="30" customHeight="1">
      <c r="B63" s="204"/>
      <c r="C63" s="120"/>
      <c r="D63" s="117"/>
      <c r="E63" s="117"/>
      <c r="F63" s="229"/>
      <c r="G63" s="183"/>
      <c r="H63" s="173"/>
      <c r="K63" s="22"/>
      <c r="L63" s="1" t="str">
        <f t="shared" si="1"/>
        <v/>
      </c>
    </row>
    <row r="64" spans="2:12" ht="18">
      <c r="C64" s="109"/>
      <c r="D64" s="109"/>
      <c r="E64" s="109"/>
      <c r="F64" s="109"/>
      <c r="G64" s="175"/>
      <c r="H64" s="109"/>
      <c r="K64" s="22"/>
      <c r="L64" s="1" t="str">
        <f t="shared" si="1"/>
        <v/>
      </c>
    </row>
    <row r="65" spans="3:12" ht="18">
      <c r="C65" s="109"/>
      <c r="D65" s="109"/>
      <c r="E65" s="109"/>
      <c r="F65" s="109"/>
      <c r="G65" s="175"/>
      <c r="H65" s="109"/>
      <c r="K65" s="22"/>
      <c r="L65" s="1" t="str">
        <f t="shared" si="1"/>
        <v/>
      </c>
    </row>
    <row r="66" spans="3:12" ht="18">
      <c r="C66" s="108" t="s">
        <v>11</v>
      </c>
      <c r="D66" s="108"/>
      <c r="E66" s="108"/>
      <c r="F66" s="109"/>
      <c r="G66" s="175"/>
      <c r="H66" s="121"/>
      <c r="K66" s="22"/>
      <c r="L66" s="1" t="str">
        <f t="shared" si="1"/>
        <v/>
      </c>
    </row>
    <row r="67" spans="3:12" ht="18">
      <c r="C67" s="230"/>
      <c r="D67" s="230"/>
      <c r="E67" s="230"/>
      <c r="F67" s="230"/>
      <c r="G67" s="175"/>
      <c r="H67" s="109"/>
      <c r="K67" s="22"/>
      <c r="L67" s="1" t="str">
        <f t="shared" si="1"/>
        <v/>
      </c>
    </row>
    <row r="68" spans="3:12" ht="18">
      <c r="C68" s="239" t="s">
        <v>31</v>
      </c>
      <c r="D68" s="239"/>
      <c r="E68" s="239"/>
      <c r="F68" s="239"/>
      <c r="G68" s="175"/>
      <c r="H68" s="109"/>
      <c r="L68" s="1" t="str">
        <f t="shared" si="1"/>
        <v/>
      </c>
    </row>
    <row r="69" spans="3:12" ht="18">
      <c r="C69" s="208" t="str">
        <f>'DATA MAKLUMAT MURID'!D6</f>
        <v>PN SITI AMINAH BT AHAMAD</v>
      </c>
      <c r="D69" s="208"/>
      <c r="E69" s="208"/>
      <c r="F69" s="109"/>
      <c r="G69" s="175"/>
      <c r="H69" s="109"/>
      <c r="L69" s="1" t="str">
        <f t="shared" si="1"/>
        <v/>
      </c>
    </row>
    <row r="70" spans="3:12" ht="18">
      <c r="C70" s="109"/>
      <c r="D70" s="109"/>
      <c r="E70" s="109"/>
      <c r="F70" s="109"/>
      <c r="G70" s="175"/>
      <c r="H70" s="109"/>
      <c r="L70" s="1" t="str">
        <f t="shared" si="1"/>
        <v/>
      </c>
    </row>
    <row r="71" spans="3:12" ht="15" customHeight="1">
      <c r="C71" s="109"/>
      <c r="D71" s="109"/>
      <c r="E71" s="109"/>
      <c r="F71" s="109"/>
      <c r="G71" s="175"/>
      <c r="H71" s="109"/>
      <c r="L71" s="1" t="str">
        <f t="shared" si="1"/>
        <v/>
      </c>
    </row>
    <row r="72" spans="3:12" ht="14.25" customHeight="1">
      <c r="C72" s="108"/>
      <c r="D72" s="108"/>
      <c r="E72" s="108"/>
      <c r="F72" s="109"/>
      <c r="G72" s="175"/>
      <c r="H72" s="109"/>
    </row>
    <row r="73" spans="3:12" ht="18">
      <c r="C73" s="109"/>
      <c r="D73" s="109"/>
      <c r="E73" s="109"/>
      <c r="F73" s="109"/>
      <c r="G73" s="175"/>
      <c r="H73" s="109"/>
    </row>
    <row r="74" spans="3:12" ht="18">
      <c r="C74" s="109"/>
      <c r="D74" s="109"/>
      <c r="E74" s="109"/>
      <c r="F74" s="109"/>
      <c r="G74" s="175"/>
      <c r="H74" s="109"/>
    </row>
    <row r="75" spans="3:12" ht="18">
      <c r="C75" s="109"/>
      <c r="D75" s="109"/>
      <c r="E75" s="109"/>
      <c r="F75" s="109"/>
      <c r="G75" s="175"/>
      <c r="H75" s="109"/>
    </row>
    <row r="76" spans="3:12" ht="18">
      <c r="C76" s="109"/>
      <c r="D76" s="109"/>
      <c r="E76" s="109"/>
      <c r="F76" s="109"/>
      <c r="G76" s="175"/>
      <c r="H76" s="109"/>
    </row>
    <row r="77" spans="3:12" ht="18">
      <c r="C77" s="109"/>
      <c r="D77" s="109"/>
      <c r="E77" s="109"/>
      <c r="F77" s="109"/>
      <c r="G77" s="175"/>
      <c r="H77" s="109"/>
    </row>
    <row r="78" spans="3:12" ht="18">
      <c r="C78" s="237" t="s">
        <v>13</v>
      </c>
      <c r="D78" s="237"/>
      <c r="E78" s="237"/>
      <c r="F78" s="237"/>
      <c r="G78" s="175"/>
      <c r="H78" s="109"/>
    </row>
    <row r="79" spans="3:12" ht="18">
      <c r="C79" s="230"/>
      <c r="D79" s="230"/>
      <c r="E79" s="230"/>
      <c r="F79" s="230"/>
      <c r="G79" s="175"/>
      <c r="H79" s="109"/>
    </row>
    <row r="80" spans="3:12" ht="18">
      <c r="C80" s="236" t="s">
        <v>32</v>
      </c>
      <c r="D80" s="236"/>
      <c r="E80" s="236"/>
      <c r="F80" s="236"/>
      <c r="G80" s="175"/>
      <c r="H80" s="109"/>
    </row>
    <row r="81" spans="3:8" ht="15">
      <c r="C81" s="238"/>
      <c r="D81" s="238"/>
      <c r="E81" s="238"/>
      <c r="F81" s="238"/>
      <c r="G81" s="184"/>
      <c r="H81" s="5"/>
    </row>
    <row r="82" spans="3:8"/>
    <row r="83" spans="3:8"/>
    <row r="84" spans="3:8"/>
    <row r="85" spans="3:8"/>
    <row r="86" spans="3:8"/>
    <row r="87" spans="3:8"/>
    <row r="88" spans="3:8"/>
    <row r="89" spans="3:8"/>
    <row r="90" spans="3:8"/>
    <row r="91" spans="3:8"/>
    <row r="92" spans="3:8"/>
    <row r="93" spans="3:8" ht="14.25" hidden="1" customHeight="1"/>
    <row r="94" spans="3:8" ht="14.25" hidden="1" customHeight="1"/>
    <row r="95" spans="3:8" ht="14.25" hidden="1" customHeight="1"/>
    <row r="96" spans="3:8" ht="14.25" hidden="1" customHeight="1"/>
    <row r="97" ht="14.25" hidden="1" customHeight="1"/>
    <row r="98" ht="14.25" hidden="1" customHeight="1"/>
    <row r="99" ht="14.25" hidden="1" customHeight="1"/>
    <row r="100" ht="14.25" hidden="1" customHeight="1"/>
    <row r="101" ht="14.25" hidden="1" customHeight="1"/>
    <row r="102" ht="14.25" hidden="1" customHeight="1"/>
  </sheetData>
  <mergeCells count="69">
    <mergeCell ref="C81:F81"/>
    <mergeCell ref="C68:F68"/>
    <mergeCell ref="F55:F57"/>
    <mergeCell ref="C67:F67"/>
    <mergeCell ref="F49:F51"/>
    <mergeCell ref="F58:F60"/>
    <mergeCell ref="C58:E60"/>
    <mergeCell ref="C62:E62"/>
    <mergeCell ref="G62:H62"/>
    <mergeCell ref="F61:F63"/>
    <mergeCell ref="G50:H50"/>
    <mergeCell ref="G53:H53"/>
    <mergeCell ref="C80:F80"/>
    <mergeCell ref="F52:F54"/>
    <mergeCell ref="C55:E57"/>
    <mergeCell ref="C52:E54"/>
    <mergeCell ref="C49:E51"/>
    <mergeCell ref="C78:F78"/>
    <mergeCell ref="F43:F45"/>
    <mergeCell ref="C43:E45"/>
    <mergeCell ref="G56:H56"/>
    <mergeCell ref="G59:H59"/>
    <mergeCell ref="C46:E48"/>
    <mergeCell ref="F46:F48"/>
    <mergeCell ref="F34:F36"/>
    <mergeCell ref="F37:F39"/>
    <mergeCell ref="C79:F79"/>
    <mergeCell ref="C1:H1"/>
    <mergeCell ref="C2:H2"/>
    <mergeCell ref="C4:H4"/>
    <mergeCell ref="F25:F27"/>
    <mergeCell ref="F28:F30"/>
    <mergeCell ref="C21:E21"/>
    <mergeCell ref="G21:H21"/>
    <mergeCell ref="F22:F24"/>
    <mergeCell ref="C25:E27"/>
    <mergeCell ref="G29:H29"/>
    <mergeCell ref="C22:E24"/>
    <mergeCell ref="G26:H26"/>
    <mergeCell ref="G41:H41"/>
    <mergeCell ref="B37:B39"/>
    <mergeCell ref="F13:G13"/>
    <mergeCell ref="G32:H32"/>
    <mergeCell ref="C69:E69"/>
    <mergeCell ref="C28:E30"/>
    <mergeCell ref="G44:H44"/>
    <mergeCell ref="C31:E33"/>
    <mergeCell ref="C37:E39"/>
    <mergeCell ref="G23:H23"/>
    <mergeCell ref="G38:H38"/>
    <mergeCell ref="G35:H35"/>
    <mergeCell ref="C40:E42"/>
    <mergeCell ref="G47:H47"/>
    <mergeCell ref="C34:E36"/>
    <mergeCell ref="F31:F33"/>
    <mergeCell ref="F40:F42"/>
    <mergeCell ref="B22:B24"/>
    <mergeCell ref="B25:B27"/>
    <mergeCell ref="B28:B30"/>
    <mergeCell ref="B31:B33"/>
    <mergeCell ref="B34:B36"/>
    <mergeCell ref="B58:B60"/>
    <mergeCell ref="B61:B63"/>
    <mergeCell ref="B40:B42"/>
    <mergeCell ref="B43:B45"/>
    <mergeCell ref="B46:B48"/>
    <mergeCell ref="B49:B51"/>
    <mergeCell ref="B52:B54"/>
    <mergeCell ref="B55:B57"/>
  </mergeCells>
  <phoneticPr fontId="30" type="noConversion"/>
  <pageMargins left="0.7" right="0.7" top="0.75" bottom="0.75" header="0.3" footer="0.3"/>
  <pageSetup paperSize="9" scale="35" orientation="portrait" horizontalDpi="4294967293" verticalDpi="4294967293" r:id="rId1"/>
  <rowBreaks count="1" manualBreakCount="1">
    <brk id="22" max="16383" man="1"/>
  </rowBreaks>
  <colBreaks count="1" manualBreakCount="1">
    <brk id="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:Y156"/>
  <sheetViews>
    <sheetView showRowColHeaders="0" topLeftCell="A87" zoomScaleNormal="100" zoomScaleSheetLayoutView="100" workbookViewId="0">
      <selection activeCell="AB99" sqref="AB99"/>
    </sheetView>
  </sheetViews>
  <sheetFormatPr defaultRowHeight="13.5"/>
  <cols>
    <col min="1" max="1" width="2.25" customWidth="1"/>
    <col min="2" max="2" width="11.25" customWidth="1"/>
    <col min="3" max="3" width="3.25" customWidth="1"/>
    <col min="4" max="5" width="3.125" customWidth="1"/>
    <col min="6" max="6" width="3" customWidth="1"/>
    <col min="7" max="7" width="3.375" customWidth="1"/>
    <col min="8" max="8" width="4" customWidth="1"/>
    <col min="9" max="9" width="3.875" customWidth="1"/>
    <col min="10" max="10" width="3.75" customWidth="1"/>
    <col min="11" max="11" width="11.625" customWidth="1"/>
    <col min="12" max="14" width="3.875" customWidth="1"/>
    <col min="15" max="15" width="3.75" customWidth="1"/>
    <col min="16" max="16" width="4" customWidth="1"/>
    <col min="17" max="17" width="4.125" customWidth="1"/>
    <col min="18" max="18" width="4.625" customWidth="1"/>
    <col min="19" max="19" width="11.625" customWidth="1"/>
    <col min="20" max="20" width="4.625" customWidth="1"/>
    <col min="21" max="21" width="5.125" customWidth="1"/>
    <col min="22" max="22" width="4.125" customWidth="1"/>
    <col min="23" max="23" width="4.25" customWidth="1"/>
    <col min="24" max="24" width="5.625" customWidth="1"/>
    <col min="25" max="25" width="5.125" customWidth="1"/>
  </cols>
  <sheetData>
    <row r="2" spans="2:25" ht="18.75">
      <c r="B2" s="131" t="s">
        <v>58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2:25">
      <c r="B4" s="126" t="s">
        <v>43</v>
      </c>
      <c r="C4" s="127"/>
      <c r="D4" s="126"/>
      <c r="E4" s="126"/>
      <c r="F4" s="126"/>
      <c r="G4" s="128" t="s">
        <v>16</v>
      </c>
      <c r="H4" s="127">
        <f>SUM(C6:H6)</f>
        <v>50</v>
      </c>
    </row>
    <row r="5" spans="2:25" ht="30.75" customHeight="1">
      <c r="B5" s="129" t="s">
        <v>42</v>
      </c>
      <c r="C5" s="130" t="s">
        <v>35</v>
      </c>
      <c r="D5" s="130" t="s">
        <v>36</v>
      </c>
      <c r="E5" s="130" t="s">
        <v>37</v>
      </c>
      <c r="F5" s="130" t="s">
        <v>38</v>
      </c>
      <c r="G5" s="130" t="s">
        <v>39</v>
      </c>
      <c r="H5" s="130" t="s">
        <v>40</v>
      </c>
      <c r="K5" t="s">
        <v>44</v>
      </c>
      <c r="L5" s="14"/>
      <c r="P5" s="16" t="s">
        <v>16</v>
      </c>
      <c r="Q5" s="14">
        <f>SUM(L7:Q7)</f>
        <v>50</v>
      </c>
      <c r="S5" t="s">
        <v>45</v>
      </c>
      <c r="T5" s="14"/>
      <c r="X5" s="16" t="s">
        <v>16</v>
      </c>
      <c r="Y5" s="14">
        <f>SUM(T7:Y7)</f>
        <v>50</v>
      </c>
    </row>
    <row r="6" spans="2:25" ht="36" customHeight="1">
      <c r="B6" s="130" t="s">
        <v>15</v>
      </c>
      <c r="C6" s="130">
        <f>COUNTIF('DATA MAKLUMAT MURID'!E10:E59,1)</f>
        <v>1</v>
      </c>
      <c r="D6" s="130">
        <f>COUNTIF('DATA MAKLUMAT MURID'!E10:E59,2)</f>
        <v>0</v>
      </c>
      <c r="E6" s="130">
        <f>COUNTIF('DATA MAKLUMAT MURID'!E10:E59,3)</f>
        <v>0</v>
      </c>
      <c r="F6" s="130">
        <f>COUNTIF('DATA MAKLUMAT MURID'!E10:E59,4)</f>
        <v>4</v>
      </c>
      <c r="G6" s="130">
        <f>COUNTIF('DATA MAKLUMAT MURID'!E10:E59,5)</f>
        <v>33</v>
      </c>
      <c r="H6" s="130">
        <f>COUNTIF('DATA MAKLUMAT MURID'!E10:E59,6)</f>
        <v>12</v>
      </c>
      <c r="K6" s="123" t="s">
        <v>42</v>
      </c>
      <c r="L6" s="15" t="s">
        <v>35</v>
      </c>
      <c r="M6" s="15" t="s">
        <v>36</v>
      </c>
      <c r="N6" s="15" t="s">
        <v>37</v>
      </c>
      <c r="O6" s="15" t="s">
        <v>38</v>
      </c>
      <c r="P6" s="15" t="s">
        <v>39</v>
      </c>
      <c r="Q6" s="15" t="s">
        <v>40</v>
      </c>
      <c r="S6" s="123" t="s">
        <v>42</v>
      </c>
      <c r="T6" s="15" t="s">
        <v>35</v>
      </c>
      <c r="U6" s="15" t="s">
        <v>36</v>
      </c>
      <c r="V6" s="15" t="s">
        <v>37</v>
      </c>
      <c r="W6" s="15" t="s">
        <v>38</v>
      </c>
      <c r="X6" s="15" t="s">
        <v>39</v>
      </c>
      <c r="Y6" s="15" t="s">
        <v>40</v>
      </c>
    </row>
    <row r="7" spans="2:25">
      <c r="K7" s="15" t="s">
        <v>15</v>
      </c>
      <c r="L7" s="15">
        <f>COUNTIF('DATA MAKLUMAT MURID'!F10:F59,1)</f>
        <v>0</v>
      </c>
      <c r="M7" s="15">
        <f>COUNTIF('DATA MAKLUMAT MURID'!F10:F59,2)</f>
        <v>1</v>
      </c>
      <c r="N7" s="15">
        <f>COUNTIF('DATA MAKLUMAT MURID'!F10:F59,3)</f>
        <v>0</v>
      </c>
      <c r="O7" s="15">
        <f>COUNTIF('DATA MAKLUMAT MURID'!F10:F59,4)</f>
        <v>0</v>
      </c>
      <c r="P7" s="15">
        <f>COUNTIF('DATA MAKLUMAT MURID'!F10:F59,5)</f>
        <v>47</v>
      </c>
      <c r="Q7" s="15">
        <f>COUNTIF('DATA MAKLUMAT MURID'!F10:F59,6)</f>
        <v>2</v>
      </c>
      <c r="S7" s="15" t="s">
        <v>15</v>
      </c>
      <c r="T7" s="15">
        <f>COUNTIF('DATA MAKLUMAT MURID'!G10:G59,1)</f>
        <v>0</v>
      </c>
      <c r="U7" s="15">
        <f>COUNTIF('DATA MAKLUMAT MURID'!G10:G59,2)</f>
        <v>0</v>
      </c>
      <c r="V7" s="15">
        <f>COUNTIF('DATA MAKLUMAT MURID'!G10:G59,3)</f>
        <v>0</v>
      </c>
      <c r="W7" s="15">
        <f>COUNTIF('DATA MAKLUMAT MURID'!G10:G59,4)</f>
        <v>0</v>
      </c>
      <c r="X7" s="15">
        <f>COUNTIF('DATA MAKLUMAT MURID'!G10:G59,5)</f>
        <v>45</v>
      </c>
      <c r="Y7" s="15">
        <f>COUNTIF('DATA MAKLUMAT MURID'!G10:G59,6)</f>
        <v>5</v>
      </c>
    </row>
    <row r="14" spans="2:25" ht="30" customHeight="1"/>
    <row r="15" spans="2:25">
      <c r="B15" t="s">
        <v>46</v>
      </c>
      <c r="C15" s="14"/>
      <c r="G15" s="16" t="s">
        <v>16</v>
      </c>
      <c r="H15" s="14">
        <f>SUM(C17:H17)</f>
        <v>50</v>
      </c>
      <c r="K15" t="s">
        <v>47</v>
      </c>
      <c r="L15" s="14"/>
      <c r="P15" s="16" t="s">
        <v>16</v>
      </c>
      <c r="Q15" s="14">
        <f>SUM(L17:Q17)</f>
        <v>50</v>
      </c>
      <c r="S15" t="s">
        <v>48</v>
      </c>
      <c r="T15" s="14"/>
      <c r="X15" s="16" t="s">
        <v>16</v>
      </c>
      <c r="Y15" s="14">
        <f>SUM(T17:Y17)</f>
        <v>50</v>
      </c>
    </row>
    <row r="16" spans="2:25" ht="27">
      <c r="B16" s="123" t="s">
        <v>42</v>
      </c>
      <c r="C16" s="15" t="s">
        <v>35</v>
      </c>
      <c r="D16" s="15" t="s">
        <v>36</v>
      </c>
      <c r="E16" s="15" t="s">
        <v>37</v>
      </c>
      <c r="F16" s="15" t="s">
        <v>38</v>
      </c>
      <c r="G16" s="15" t="s">
        <v>39</v>
      </c>
      <c r="H16" s="15" t="s">
        <v>40</v>
      </c>
      <c r="K16" s="123" t="s">
        <v>42</v>
      </c>
      <c r="L16" s="15" t="s">
        <v>35</v>
      </c>
      <c r="M16" s="15" t="s">
        <v>36</v>
      </c>
      <c r="N16" s="15" t="s">
        <v>37</v>
      </c>
      <c r="O16" s="15" t="s">
        <v>38</v>
      </c>
      <c r="P16" s="15" t="s">
        <v>39</v>
      </c>
      <c r="Q16" s="15" t="s">
        <v>40</v>
      </c>
      <c r="S16" s="123" t="s">
        <v>42</v>
      </c>
      <c r="T16" s="15" t="s">
        <v>35</v>
      </c>
      <c r="U16" s="15" t="s">
        <v>36</v>
      </c>
      <c r="V16" s="15" t="s">
        <v>37</v>
      </c>
      <c r="W16" s="15" t="s">
        <v>38</v>
      </c>
      <c r="X16" s="15" t="s">
        <v>39</v>
      </c>
      <c r="Y16" s="15" t="s">
        <v>40</v>
      </c>
    </row>
    <row r="17" spans="2:25">
      <c r="B17" s="15" t="s">
        <v>15</v>
      </c>
      <c r="C17" s="15">
        <f>COUNTIF('DATA MAKLUMAT MURID'!H10:H59,1)</f>
        <v>0</v>
      </c>
      <c r="D17" s="15">
        <f>COUNTIF('DATA MAKLUMAT MURID'!H10:H59,2)</f>
        <v>0</v>
      </c>
      <c r="E17" s="15">
        <f>COUNTIF('DATA MAKLUMAT MURID'!H10:H59,3)</f>
        <v>0</v>
      </c>
      <c r="F17" s="15">
        <f>COUNTIF('DATA MAKLUMAT MURID'!H10:H59,4)</f>
        <v>1</v>
      </c>
      <c r="G17" s="15">
        <f>COUNTIF('DATA MAKLUMAT MURID'!H10:H59,5)</f>
        <v>37</v>
      </c>
      <c r="H17" s="15">
        <f>COUNTIF('DATA MAKLUMAT MURID'!H10:H59,6)</f>
        <v>12</v>
      </c>
      <c r="K17" s="15" t="s">
        <v>15</v>
      </c>
      <c r="L17" s="15">
        <f>COUNTIF('DATA MAKLUMAT MURID'!I10:I59,1)</f>
        <v>0</v>
      </c>
      <c r="M17" s="15">
        <f>COUNTIF('DATA MAKLUMAT MURID'!I10:I59,2)</f>
        <v>0</v>
      </c>
      <c r="N17" s="15">
        <f>COUNTIF('DATA MAKLUMAT MURID'!I10:I59,3)</f>
        <v>0</v>
      </c>
      <c r="O17" s="15">
        <f>COUNTIF('DATA MAKLUMAT MURID'!I10:I59,4)</f>
        <v>0</v>
      </c>
      <c r="P17" s="15">
        <f>COUNTIF('DATA MAKLUMAT MURID'!I10:I59,5)</f>
        <v>44</v>
      </c>
      <c r="Q17" s="15">
        <f>COUNTIF('DATA MAKLUMAT MURID'!I10:I59,6)</f>
        <v>6</v>
      </c>
      <c r="S17" s="15" t="s">
        <v>15</v>
      </c>
      <c r="T17" s="15">
        <f>COUNTIF('DATA MAKLUMAT MURID'!J10:J59,1)</f>
        <v>0</v>
      </c>
      <c r="U17" s="15">
        <f>COUNTIF('DATA MAKLUMAT MURID'!J10:J59,2)</f>
        <v>0</v>
      </c>
      <c r="V17" s="15">
        <f>COUNTIF('DATA MAKLUMAT MURID'!J10:J59,3)</f>
        <v>0</v>
      </c>
      <c r="W17" s="15">
        <f>COUNTIF('DATA MAKLUMAT MURID'!J10:J59,4)</f>
        <v>4</v>
      </c>
      <c r="X17" s="15">
        <f>COUNTIF('DATA MAKLUMAT MURID'!J10:J59,5)</f>
        <v>40</v>
      </c>
      <c r="Y17" s="15">
        <f>COUNTIF('DATA MAKLUMAT MURID'!J10:J59,6)</f>
        <v>6</v>
      </c>
    </row>
    <row r="18" spans="2:25">
      <c r="B18" s="122"/>
      <c r="C18" s="122"/>
      <c r="D18" s="122"/>
      <c r="E18" s="122"/>
      <c r="F18" s="122"/>
      <c r="G18" s="122"/>
      <c r="H18" s="122"/>
    </row>
    <row r="19" spans="2:25">
      <c r="B19" s="122"/>
      <c r="C19" s="122"/>
      <c r="D19" s="122"/>
      <c r="E19" s="122"/>
      <c r="F19" s="122"/>
      <c r="G19" s="122"/>
      <c r="H19" s="122"/>
    </row>
    <row r="20" spans="2:25">
      <c r="B20" s="122"/>
      <c r="C20" s="122"/>
      <c r="D20" s="122"/>
      <c r="E20" s="122"/>
      <c r="F20" s="122"/>
      <c r="G20" s="122"/>
      <c r="H20" s="122"/>
    </row>
    <row r="21" spans="2:25">
      <c r="B21" s="122"/>
      <c r="C21" s="122"/>
      <c r="D21" s="122"/>
      <c r="E21" s="122"/>
      <c r="F21" s="122"/>
      <c r="G21" s="122"/>
      <c r="H21" s="122"/>
    </row>
    <row r="22" spans="2:25">
      <c r="B22" s="122"/>
      <c r="C22" s="122"/>
      <c r="D22" s="122"/>
      <c r="E22" s="122"/>
      <c r="F22" s="122"/>
      <c r="G22" s="122"/>
      <c r="H22" s="122"/>
    </row>
    <row r="23" spans="2:25">
      <c r="B23" s="122"/>
      <c r="C23" s="122"/>
      <c r="D23" s="122"/>
      <c r="E23" s="122"/>
      <c r="F23" s="122"/>
      <c r="G23" s="122"/>
      <c r="H23" s="122"/>
    </row>
    <row r="24" spans="2:25">
      <c r="C24" s="105"/>
      <c r="D24" s="105"/>
      <c r="E24" s="105"/>
      <c r="F24" s="105"/>
      <c r="G24" s="105"/>
      <c r="H24" s="105"/>
    </row>
    <row r="28" spans="2:25">
      <c r="B28" s="122"/>
      <c r="C28" s="122"/>
      <c r="D28" s="122"/>
      <c r="E28" s="122"/>
      <c r="F28" s="122"/>
      <c r="G28" s="122"/>
      <c r="H28" s="122"/>
    </row>
    <row r="29" spans="2:25">
      <c r="B29" s="122"/>
      <c r="C29" s="122"/>
      <c r="D29" s="122"/>
      <c r="E29" s="122"/>
      <c r="F29" s="122"/>
      <c r="G29" s="122"/>
      <c r="H29" s="122"/>
    </row>
    <row r="30" spans="2:25">
      <c r="B30" s="122"/>
      <c r="C30" s="122"/>
      <c r="D30" s="122"/>
      <c r="E30" s="122"/>
      <c r="F30" s="122"/>
      <c r="G30" s="122"/>
      <c r="H30" s="122"/>
    </row>
    <row r="31" spans="2:25">
      <c r="B31" t="s">
        <v>49</v>
      </c>
      <c r="C31" s="14"/>
      <c r="G31" s="16" t="s">
        <v>16</v>
      </c>
      <c r="H31" s="14">
        <f>SUM(C33:H33)</f>
        <v>50</v>
      </c>
      <c r="K31" t="s">
        <v>50</v>
      </c>
      <c r="L31" s="14"/>
      <c r="P31" s="16" t="s">
        <v>16</v>
      </c>
      <c r="Q31" s="14">
        <f>SUM(L33:Q33)</f>
        <v>50</v>
      </c>
      <c r="S31" t="s">
        <v>51</v>
      </c>
      <c r="T31" s="14"/>
      <c r="X31" s="16" t="s">
        <v>16</v>
      </c>
      <c r="Y31" s="14">
        <f>SUM(T33:Y33)</f>
        <v>50</v>
      </c>
    </row>
    <row r="32" spans="2:25" ht="27">
      <c r="B32" s="123" t="s">
        <v>42</v>
      </c>
      <c r="C32" s="15" t="s">
        <v>35</v>
      </c>
      <c r="D32" s="15" t="s">
        <v>36</v>
      </c>
      <c r="E32" s="15" t="s">
        <v>37</v>
      </c>
      <c r="F32" s="15" t="s">
        <v>38</v>
      </c>
      <c r="G32" s="15" t="s">
        <v>39</v>
      </c>
      <c r="H32" s="15" t="s">
        <v>40</v>
      </c>
      <c r="K32" s="123" t="s">
        <v>42</v>
      </c>
      <c r="L32" s="15" t="s">
        <v>35</v>
      </c>
      <c r="M32" s="15" t="s">
        <v>36</v>
      </c>
      <c r="N32" s="15" t="s">
        <v>37</v>
      </c>
      <c r="O32" s="15" t="s">
        <v>38</v>
      </c>
      <c r="P32" s="15" t="s">
        <v>39</v>
      </c>
      <c r="Q32" s="15" t="s">
        <v>40</v>
      </c>
      <c r="S32" s="123" t="s">
        <v>42</v>
      </c>
      <c r="T32" s="15" t="s">
        <v>35</v>
      </c>
      <c r="U32" s="15" t="s">
        <v>36</v>
      </c>
      <c r="V32" s="15" t="s">
        <v>37</v>
      </c>
      <c r="W32" s="15" t="s">
        <v>38</v>
      </c>
      <c r="X32" s="15" t="s">
        <v>39</v>
      </c>
      <c r="Y32" s="15" t="s">
        <v>40</v>
      </c>
    </row>
    <row r="33" spans="2:25">
      <c r="B33" s="15" t="s">
        <v>15</v>
      </c>
      <c r="C33" s="15">
        <f>COUNTIF('DATA MAKLUMAT MURID'!K10:K59,1)</f>
        <v>1</v>
      </c>
      <c r="D33" s="15">
        <f>COUNTIF('DATA MAKLUMAT MURID'!K10:K59,2)</f>
        <v>0</v>
      </c>
      <c r="E33" s="15">
        <f>COUNTIF('DATA MAKLUMAT MURID'!K10:K59,3)</f>
        <v>0</v>
      </c>
      <c r="F33" s="15">
        <f>COUNTIF('DATA MAKLUMAT MURID'!K10:K59,4)</f>
        <v>0</v>
      </c>
      <c r="G33" s="15">
        <f>COUNTIF('DATA MAKLUMAT MURID'!K10:K59,5)</f>
        <v>45</v>
      </c>
      <c r="H33" s="15">
        <f>COUNTIF('DATA MAKLUMAT MURID'!K10:K59,6)</f>
        <v>4</v>
      </c>
      <c r="K33" s="15" t="s">
        <v>15</v>
      </c>
      <c r="L33" s="15">
        <f>COUNTIF('DATA MAKLUMAT MURID'!L10:L59,1)</f>
        <v>1</v>
      </c>
      <c r="M33" s="15">
        <f>COUNTIF('DATA MAKLUMAT MURID'!L10:L59,2)</f>
        <v>1</v>
      </c>
      <c r="N33" s="15">
        <f>COUNTIF('DATA MAKLUMAT MURID'!L10:L59,3)</f>
        <v>0</v>
      </c>
      <c r="O33" s="15">
        <f>COUNTIF('DATA MAKLUMAT MURID'!L10:L59,4)</f>
        <v>4</v>
      </c>
      <c r="P33" s="15">
        <f>COUNTIF('DATA MAKLUMAT MURID'!L10:L59,5)</f>
        <v>33</v>
      </c>
      <c r="Q33" s="15">
        <f>COUNTIF('DATA MAKLUMAT MURID'!L10:L59,6)</f>
        <v>11</v>
      </c>
      <c r="S33" s="15" t="s">
        <v>15</v>
      </c>
      <c r="T33" s="15">
        <f>COUNTIF('DATA MAKLUMAT MURID'!M10:M59,1)</f>
        <v>1</v>
      </c>
      <c r="U33" s="15">
        <f>COUNTIF('DATA MAKLUMAT MURID'!M10:M59,2)</f>
        <v>0</v>
      </c>
      <c r="V33" s="15">
        <f>COUNTIF('DATA MAKLUMAT MURID'!M10:M59,3)</f>
        <v>1</v>
      </c>
      <c r="W33" s="15">
        <f>COUNTIF('DATA MAKLUMAT MURID'!M10:M59,4)</f>
        <v>0</v>
      </c>
      <c r="X33" s="15">
        <f>COUNTIF('DATA MAKLUMAT MURID'!M10:M59,5)</f>
        <v>46</v>
      </c>
      <c r="Y33" s="15">
        <f>COUNTIF('DATA MAKLUMAT MURID'!M10:M59,6)</f>
        <v>2</v>
      </c>
    </row>
    <row r="34" spans="2:25">
      <c r="B34" s="122"/>
      <c r="C34" s="122"/>
      <c r="D34" s="122"/>
      <c r="E34" s="122"/>
      <c r="F34" s="122"/>
      <c r="G34" s="122"/>
      <c r="H34" s="122"/>
    </row>
    <row r="35" spans="2:25">
      <c r="C35" s="105"/>
      <c r="D35" s="105"/>
      <c r="E35" s="105"/>
      <c r="F35" s="105"/>
      <c r="G35" s="105"/>
      <c r="H35" s="105"/>
    </row>
    <row r="39" spans="2:25">
      <c r="B39" s="122"/>
      <c r="C39" s="122"/>
      <c r="D39" s="122"/>
      <c r="E39" s="122"/>
      <c r="F39" s="122"/>
      <c r="G39" s="122"/>
      <c r="H39" s="122"/>
    </row>
    <row r="40" spans="2:25">
      <c r="B40" s="122"/>
      <c r="C40" s="122"/>
      <c r="D40" s="122"/>
      <c r="E40" s="122"/>
      <c r="F40" s="122"/>
      <c r="G40" s="122"/>
      <c r="H40" s="122"/>
    </row>
    <row r="41" spans="2:25">
      <c r="B41" s="122"/>
      <c r="C41" s="122"/>
      <c r="D41" s="122"/>
      <c r="E41" s="122"/>
      <c r="F41" s="122"/>
      <c r="G41" s="122"/>
      <c r="H41" s="122"/>
    </row>
    <row r="42" spans="2:25">
      <c r="B42" s="122"/>
      <c r="C42" s="122"/>
      <c r="D42" s="122"/>
      <c r="E42" s="122"/>
      <c r="F42" s="122"/>
      <c r="G42" s="122"/>
      <c r="H42" s="122"/>
    </row>
    <row r="44" spans="2:25">
      <c r="B44" t="s">
        <v>52</v>
      </c>
      <c r="C44" s="14"/>
      <c r="G44" s="16" t="s">
        <v>16</v>
      </c>
      <c r="H44" s="14">
        <f>SUM(C46:H46)</f>
        <v>50</v>
      </c>
      <c r="K44" t="s">
        <v>53</v>
      </c>
      <c r="L44" s="14"/>
      <c r="P44" s="16" t="s">
        <v>16</v>
      </c>
      <c r="Q44" s="14">
        <f>SUM(L46:Q46)</f>
        <v>50</v>
      </c>
      <c r="S44" t="s">
        <v>54</v>
      </c>
      <c r="T44" s="14"/>
      <c r="X44" s="16" t="s">
        <v>16</v>
      </c>
      <c r="Y44" s="14">
        <f>SUM(T46:Y46)</f>
        <v>50</v>
      </c>
    </row>
    <row r="45" spans="2:25" ht="27">
      <c r="B45" s="123" t="s">
        <v>42</v>
      </c>
      <c r="C45" s="15" t="s">
        <v>35</v>
      </c>
      <c r="D45" s="15" t="s">
        <v>36</v>
      </c>
      <c r="E45" s="15" t="s">
        <v>37</v>
      </c>
      <c r="F45" s="15" t="s">
        <v>38</v>
      </c>
      <c r="G45" s="15" t="s">
        <v>39</v>
      </c>
      <c r="H45" s="15" t="s">
        <v>40</v>
      </c>
      <c r="K45" s="123" t="s">
        <v>42</v>
      </c>
      <c r="L45" s="15" t="s">
        <v>35</v>
      </c>
      <c r="M45" s="15" t="s">
        <v>36</v>
      </c>
      <c r="N45" s="15" t="s">
        <v>37</v>
      </c>
      <c r="O45" s="15" t="s">
        <v>38</v>
      </c>
      <c r="P45" s="15" t="s">
        <v>39</v>
      </c>
      <c r="Q45" s="15" t="s">
        <v>40</v>
      </c>
      <c r="S45" s="123" t="s">
        <v>42</v>
      </c>
      <c r="T45" s="15" t="s">
        <v>35</v>
      </c>
      <c r="U45" s="15" t="s">
        <v>36</v>
      </c>
      <c r="V45" s="15" t="s">
        <v>37</v>
      </c>
      <c r="W45" s="15" t="s">
        <v>38</v>
      </c>
      <c r="X45" s="15" t="s">
        <v>39</v>
      </c>
      <c r="Y45" s="15" t="s">
        <v>40</v>
      </c>
    </row>
    <row r="46" spans="2:25">
      <c r="B46" s="15" t="s">
        <v>15</v>
      </c>
      <c r="C46" s="15">
        <f>COUNTIF('DATA MAKLUMAT MURID'!N10:N59,1)</f>
        <v>0</v>
      </c>
      <c r="D46" s="15">
        <f>COUNTIF('DATA MAKLUMAT MURID'!N10:N59,2)</f>
        <v>0</v>
      </c>
      <c r="E46" s="15">
        <f>COUNTIF('DATA MAKLUMAT MURID'!N10:N59,3)</f>
        <v>1</v>
      </c>
      <c r="F46" s="15">
        <f>COUNTIF('DATA MAKLUMAT MURID'!N10:N59,4)</f>
        <v>1</v>
      </c>
      <c r="G46" s="15">
        <f>COUNTIF('DATA MAKLUMAT MURID'!N10:N59,5)</f>
        <v>43</v>
      </c>
      <c r="H46" s="15">
        <f>COUNTIF('DATA MAKLUMAT MURID'!N10:N59,6)</f>
        <v>5</v>
      </c>
      <c r="K46" s="15" t="s">
        <v>15</v>
      </c>
      <c r="L46" s="15">
        <f>COUNTIF('DATA MAKLUMAT MURID'!O10:O59,1)</f>
        <v>0</v>
      </c>
      <c r="M46" s="15">
        <f>COUNTIF('DATA MAKLUMAT MURID'!O10:O59,2)</f>
        <v>0</v>
      </c>
      <c r="N46" s="15">
        <f>COUNTIF('DATA MAKLUMAT MURID'!O10:O59,3)</f>
        <v>0</v>
      </c>
      <c r="O46" s="15">
        <f>COUNTIF('DATA MAKLUMAT MURID'!O10:O59,4)</f>
        <v>0</v>
      </c>
      <c r="P46" s="15">
        <f>COUNTIF('DATA MAKLUMAT MURID'!O10:O59,5)</f>
        <v>38</v>
      </c>
      <c r="Q46" s="15">
        <f>COUNTIF('DATA MAKLUMAT MURID'!O10:O59,6)</f>
        <v>12</v>
      </c>
      <c r="S46" s="15" t="s">
        <v>15</v>
      </c>
      <c r="T46" s="15">
        <f>COUNTIF('DATA MAKLUMAT MURID'!P10:P59,1)</f>
        <v>0</v>
      </c>
      <c r="U46" s="15">
        <f>COUNTIF('DATA MAKLUMAT MURID'!P10:P59,2)</f>
        <v>0</v>
      </c>
      <c r="V46" s="15">
        <f>COUNTIF('DATA MAKLUMAT MURID'!P10:P59,3)</f>
        <v>0</v>
      </c>
      <c r="W46" s="15">
        <f>COUNTIF('DATA MAKLUMAT MURID'!P10:P59,4)</f>
        <v>0</v>
      </c>
      <c r="X46" s="15">
        <f>COUNTIF('DATA MAKLUMAT MURID'!P10:P59,5)</f>
        <v>43</v>
      </c>
      <c r="Y46" s="15">
        <f>COUNTIF('DATA MAKLUMAT MURID'!P10:P59,6)</f>
        <v>7</v>
      </c>
    </row>
    <row r="49" spans="2:17">
      <c r="B49" s="122"/>
      <c r="C49" s="122"/>
      <c r="D49" s="122"/>
      <c r="E49" s="122"/>
      <c r="F49" s="122"/>
      <c r="G49" s="122"/>
      <c r="H49" s="122"/>
    </row>
    <row r="50" spans="2:17">
      <c r="B50" s="122"/>
      <c r="C50" s="122"/>
      <c r="D50" s="122"/>
      <c r="E50" s="122"/>
      <c r="F50" s="122"/>
      <c r="G50" s="122"/>
      <c r="H50" s="122"/>
    </row>
    <row r="51" spans="2:17">
      <c r="B51" s="122"/>
      <c r="C51" s="122"/>
      <c r="D51" s="122"/>
      <c r="E51" s="122"/>
      <c r="F51" s="122"/>
      <c r="G51" s="122"/>
      <c r="H51" s="122"/>
    </row>
    <row r="52" spans="2:17">
      <c r="B52" s="122"/>
      <c r="C52" s="122"/>
      <c r="D52" s="122"/>
      <c r="E52" s="122"/>
      <c r="F52" s="122"/>
      <c r="G52" s="122"/>
      <c r="H52" s="122"/>
    </row>
    <row r="53" spans="2:17">
      <c r="B53" s="122"/>
      <c r="C53" s="122"/>
      <c r="D53" s="122"/>
      <c r="E53" s="122"/>
      <c r="F53" s="122"/>
      <c r="G53" s="122"/>
      <c r="H53" s="122"/>
    </row>
    <row r="54" spans="2:17">
      <c r="B54" s="122"/>
      <c r="C54" s="122"/>
      <c r="D54" s="122"/>
      <c r="E54" s="122"/>
      <c r="F54" s="122"/>
      <c r="G54" s="122"/>
      <c r="H54" s="122"/>
    </row>
    <row r="55" spans="2:17">
      <c r="B55" s="122"/>
      <c r="C55" s="122"/>
      <c r="D55" s="122"/>
      <c r="E55" s="122"/>
      <c r="F55" s="122"/>
      <c r="G55" s="122"/>
      <c r="H55" s="122"/>
    </row>
    <row r="56" spans="2:17">
      <c r="C56" s="105"/>
      <c r="D56" s="105"/>
      <c r="E56" s="105"/>
      <c r="F56" s="105"/>
      <c r="G56" s="105"/>
      <c r="H56" s="105"/>
    </row>
    <row r="58" spans="2:17">
      <c r="B58" t="s">
        <v>55</v>
      </c>
      <c r="C58" s="14"/>
      <c r="G58" s="16" t="s">
        <v>16</v>
      </c>
      <c r="H58" s="14">
        <f>SUM(C60:H60)</f>
        <v>50</v>
      </c>
      <c r="K58" t="s">
        <v>56</v>
      </c>
      <c r="L58" s="14"/>
      <c r="P58" s="16" t="s">
        <v>16</v>
      </c>
      <c r="Q58" s="14">
        <f>SUM(L60:Q60)</f>
        <v>50</v>
      </c>
    </row>
    <row r="59" spans="2:17" ht="27">
      <c r="B59" s="123" t="s">
        <v>42</v>
      </c>
      <c r="C59" s="15" t="s">
        <v>35</v>
      </c>
      <c r="D59" s="15" t="s">
        <v>36</v>
      </c>
      <c r="E59" s="15" t="s">
        <v>37</v>
      </c>
      <c r="F59" s="15" t="s">
        <v>38</v>
      </c>
      <c r="G59" s="15" t="s">
        <v>39</v>
      </c>
      <c r="H59" s="15" t="s">
        <v>40</v>
      </c>
      <c r="K59" s="123" t="s">
        <v>42</v>
      </c>
      <c r="L59" s="15" t="s">
        <v>35</v>
      </c>
      <c r="M59" s="15" t="s">
        <v>36</v>
      </c>
      <c r="N59" s="15" t="s">
        <v>37</v>
      </c>
      <c r="O59" s="15" t="s">
        <v>38</v>
      </c>
      <c r="P59" s="15" t="s">
        <v>39</v>
      </c>
      <c r="Q59" s="15" t="s">
        <v>40</v>
      </c>
    </row>
    <row r="60" spans="2:17">
      <c r="B60" s="15" t="s">
        <v>15</v>
      </c>
      <c r="C60" s="15">
        <f>COUNTIF('DATA MAKLUMAT MURID'!Q10:Q59,1)</f>
        <v>1</v>
      </c>
      <c r="D60" s="15">
        <f>COUNTIF('DATA MAKLUMAT MURID'!Q10:Q59,2)</f>
        <v>0</v>
      </c>
      <c r="E60" s="15">
        <f>COUNTIF('DATA MAKLUMAT MURID'!Q10:Q59,3)</f>
        <v>0</v>
      </c>
      <c r="F60" s="15">
        <f>COUNTIF('DATA MAKLUMAT MURID'!Q10:Q59,4)</f>
        <v>4</v>
      </c>
      <c r="G60" s="15">
        <f>COUNTIF('DATA MAKLUMAT MURID'!Q10:Q59,5)</f>
        <v>40</v>
      </c>
      <c r="H60" s="15">
        <f>COUNTIF('DATA MAKLUMAT MURID'!Q10:Q59,6)</f>
        <v>5</v>
      </c>
      <c r="K60" s="15" t="s">
        <v>15</v>
      </c>
      <c r="L60" s="15">
        <f>COUNTIF('DATA MAKLUMAT MURID'!R10:R59,1)</f>
        <v>0</v>
      </c>
      <c r="M60" s="15">
        <f>COUNTIF('DATA MAKLUMAT MURID'!R10:R59,2)</f>
        <v>1</v>
      </c>
      <c r="N60" s="15">
        <f>COUNTIF('DATA MAKLUMAT MURID'!R10:R59,3)</f>
        <v>10</v>
      </c>
      <c r="O60" s="15">
        <f>COUNTIF('DATA MAKLUMAT MURID'!R10:R59,4)</f>
        <v>9</v>
      </c>
      <c r="P60" s="15">
        <f>COUNTIF('DATA MAKLUMAT MURID'!R10:R59,5)</f>
        <v>26</v>
      </c>
      <c r="Q60" s="15">
        <f>COUNTIF('DATA MAKLUMAT MURID'!R10:R59,6)</f>
        <v>4</v>
      </c>
    </row>
    <row r="62" spans="2:17">
      <c r="B62" s="122"/>
      <c r="C62" s="122"/>
      <c r="D62" s="122"/>
      <c r="E62" s="122"/>
      <c r="F62" s="122"/>
      <c r="G62" s="122"/>
      <c r="H62" s="122"/>
    </row>
    <row r="63" spans="2:17">
      <c r="B63" s="122"/>
      <c r="C63" s="122"/>
      <c r="D63" s="122"/>
      <c r="E63" s="122"/>
      <c r="F63" s="122"/>
      <c r="G63" s="122"/>
      <c r="H63" s="122"/>
    </row>
    <row r="64" spans="2:17">
      <c r="B64" s="122"/>
      <c r="C64" s="122"/>
      <c r="D64" s="122"/>
      <c r="E64" s="122"/>
      <c r="F64" s="122"/>
      <c r="G64" s="122"/>
      <c r="H64" s="122"/>
    </row>
    <row r="65" spans="2:8">
      <c r="B65" s="122"/>
      <c r="C65" s="122"/>
      <c r="D65" s="122"/>
      <c r="E65" s="122"/>
      <c r="F65" s="122"/>
      <c r="G65" s="122"/>
      <c r="H65" s="122"/>
    </row>
    <row r="66" spans="2:8">
      <c r="C66" s="105"/>
      <c r="D66" s="105"/>
      <c r="E66" s="105"/>
      <c r="F66" s="105"/>
      <c r="G66" s="105"/>
      <c r="H66" s="105"/>
    </row>
    <row r="71" spans="2:8" ht="33" customHeight="1"/>
    <row r="73" spans="2:8">
      <c r="B73" s="122"/>
      <c r="C73" s="122"/>
      <c r="D73" s="122"/>
      <c r="E73" s="122"/>
      <c r="F73" s="122"/>
      <c r="G73" s="122"/>
      <c r="H73" s="122"/>
    </row>
    <row r="74" spans="2:8">
      <c r="B74" s="122"/>
      <c r="C74" s="122"/>
      <c r="D74" s="122"/>
      <c r="E74" s="122"/>
      <c r="F74" s="122"/>
      <c r="G74" s="122"/>
      <c r="H74" s="122"/>
    </row>
    <row r="75" spans="2:8">
      <c r="B75" s="122"/>
      <c r="C75" s="122"/>
      <c r="D75" s="122"/>
      <c r="E75" s="122"/>
      <c r="F75" s="122"/>
      <c r="G75" s="122"/>
      <c r="H75" s="122"/>
    </row>
    <row r="76" spans="2:8">
      <c r="C76" s="105"/>
      <c r="D76" s="105"/>
      <c r="E76" s="105"/>
      <c r="F76" s="105"/>
      <c r="G76" s="105"/>
      <c r="H76" s="105"/>
    </row>
    <row r="80" spans="2:8">
      <c r="B80" s="122"/>
      <c r="C80" s="122"/>
      <c r="D80" s="122"/>
      <c r="E80" s="122"/>
      <c r="F80" s="122"/>
      <c r="G80" s="122"/>
      <c r="H80" s="122"/>
    </row>
    <row r="81" spans="2:17">
      <c r="B81" s="122"/>
      <c r="C81" s="122"/>
      <c r="D81" s="122"/>
      <c r="E81" s="122"/>
      <c r="F81" s="122"/>
      <c r="G81" s="122"/>
      <c r="H81" s="122"/>
    </row>
    <row r="82" spans="2:17">
      <c r="B82" s="122"/>
      <c r="C82" s="122"/>
      <c r="D82" s="122"/>
      <c r="E82" s="122"/>
      <c r="F82" s="122"/>
      <c r="G82" s="122"/>
      <c r="H82" s="122"/>
    </row>
    <row r="83" spans="2:17">
      <c r="B83" s="122"/>
      <c r="C83" s="122"/>
      <c r="D83" s="122"/>
      <c r="E83" s="122"/>
      <c r="F83" s="122"/>
      <c r="G83" s="122"/>
      <c r="H83" s="122"/>
    </row>
    <row r="84" spans="2:17">
      <c r="B84" s="122"/>
      <c r="C84" s="122"/>
      <c r="D84" s="122"/>
      <c r="E84" s="122"/>
      <c r="F84" s="122"/>
      <c r="G84" s="122"/>
      <c r="H84" s="122"/>
    </row>
    <row r="85" spans="2:17">
      <c r="B85" s="122"/>
      <c r="C85" s="122"/>
      <c r="D85" s="122"/>
      <c r="E85" s="122"/>
      <c r="F85" s="122"/>
      <c r="G85" s="122"/>
      <c r="H85" s="122"/>
    </row>
    <row r="86" spans="2:17">
      <c r="C86" s="105"/>
      <c r="D86" s="105"/>
      <c r="E86" s="105"/>
      <c r="F86" s="105"/>
      <c r="G86" s="105"/>
      <c r="H86" s="105"/>
    </row>
    <row r="87" spans="2:17">
      <c r="K87" t="s">
        <v>41</v>
      </c>
    </row>
    <row r="89" spans="2:17" ht="32.25" customHeight="1"/>
    <row r="92" spans="2:17">
      <c r="B92" s="122"/>
      <c r="C92" s="122"/>
      <c r="D92" s="122"/>
      <c r="E92" s="122"/>
      <c r="F92" s="122"/>
      <c r="G92" s="122"/>
      <c r="H92" s="122"/>
    </row>
    <row r="93" spans="2:17">
      <c r="B93" s="122"/>
      <c r="C93" s="122"/>
      <c r="D93" s="122"/>
      <c r="E93" s="122"/>
      <c r="F93" s="122"/>
      <c r="G93" s="122"/>
      <c r="H93" s="122"/>
      <c r="K93" t="s">
        <v>30</v>
      </c>
      <c r="L93" s="106"/>
      <c r="P93" s="16" t="s">
        <v>16</v>
      </c>
      <c r="Q93" s="14">
        <f>SUM(L95:Q95)</f>
        <v>50</v>
      </c>
    </row>
    <row r="94" spans="2:17" ht="27">
      <c r="B94" s="122"/>
      <c r="C94" s="122"/>
      <c r="D94" s="122"/>
      <c r="E94" s="122"/>
      <c r="F94" s="122"/>
      <c r="G94" s="122"/>
      <c r="H94" s="122"/>
      <c r="K94" s="123" t="s">
        <v>42</v>
      </c>
      <c r="L94" s="15" t="s">
        <v>35</v>
      </c>
      <c r="M94" s="15" t="s">
        <v>36</v>
      </c>
      <c r="N94" s="15" t="s">
        <v>37</v>
      </c>
      <c r="O94" s="15" t="s">
        <v>38</v>
      </c>
      <c r="P94" s="15" t="s">
        <v>39</v>
      </c>
      <c r="Q94" s="15" t="s">
        <v>40</v>
      </c>
    </row>
    <row r="95" spans="2:17">
      <c r="B95" s="122"/>
      <c r="C95" s="122"/>
      <c r="D95" s="122"/>
      <c r="E95" s="122"/>
      <c r="F95" s="122"/>
      <c r="G95" s="122"/>
      <c r="H95" s="122"/>
      <c r="K95" s="15" t="s">
        <v>15</v>
      </c>
      <c r="L95" s="15">
        <f>COUNTIF('DATA MAKLUMAT MURID'!S10:S59,1)</f>
        <v>0</v>
      </c>
      <c r="M95" s="15">
        <f>COUNTIF('DATA MAKLUMAT MURID'!S10:S59,2)</f>
        <v>0</v>
      </c>
      <c r="N95" s="15">
        <f>COUNTIF('DATA MAKLUMAT MURID'!S10:S59,3)</f>
        <v>1</v>
      </c>
      <c r="O95" s="15">
        <f>COUNTIF('DATA MAKLUMAT MURID'!S10:S59,4)</f>
        <v>18</v>
      </c>
      <c r="P95" s="15">
        <f>COUNTIF('DATA MAKLUMAT MURID'!S10:S59,5)</f>
        <v>31</v>
      </c>
      <c r="Q95" s="15">
        <f>COUNTIF('DATA MAKLUMAT MURID'!S10:S59,6)</f>
        <v>0</v>
      </c>
    </row>
    <row r="96" spans="2:17">
      <c r="B96" s="122"/>
      <c r="C96" s="122"/>
      <c r="D96" s="122"/>
      <c r="E96" s="122"/>
      <c r="F96" s="122"/>
      <c r="G96" s="122"/>
      <c r="H96" s="122"/>
    </row>
    <row r="97" spans="2:8">
      <c r="C97" s="105"/>
      <c r="D97" s="105"/>
      <c r="E97" s="105"/>
      <c r="F97" s="105"/>
      <c r="G97" s="105"/>
      <c r="H97" s="105"/>
    </row>
    <row r="103" spans="2:8" ht="30" customHeight="1"/>
    <row r="105" spans="2:8">
      <c r="B105" s="122"/>
      <c r="C105" s="122"/>
      <c r="D105" s="122"/>
      <c r="E105" s="122"/>
      <c r="F105" s="122"/>
      <c r="G105" s="122"/>
      <c r="H105" s="122"/>
    </row>
    <row r="106" spans="2:8">
      <c r="B106" s="122"/>
      <c r="C106" s="122"/>
      <c r="D106" s="122"/>
      <c r="E106" s="122"/>
      <c r="F106" s="122"/>
      <c r="G106" s="122"/>
      <c r="H106" s="122"/>
    </row>
    <row r="107" spans="2:8">
      <c r="B107" s="122"/>
      <c r="C107" s="122"/>
      <c r="D107" s="122"/>
      <c r="E107" s="122"/>
      <c r="F107" s="122"/>
      <c r="G107" s="122"/>
      <c r="H107" s="122"/>
    </row>
    <row r="108" spans="2:8">
      <c r="C108" s="105"/>
      <c r="D108" s="105"/>
      <c r="E108" s="105"/>
      <c r="F108" s="105"/>
      <c r="G108" s="105"/>
      <c r="H108" s="105"/>
    </row>
    <row r="112" spans="2:8">
      <c r="B112" s="122"/>
      <c r="C112" s="122"/>
      <c r="D112" s="122"/>
      <c r="E112" s="122"/>
      <c r="F112" s="122"/>
      <c r="G112" s="122"/>
      <c r="H112" s="122"/>
    </row>
    <row r="113" spans="2:8">
      <c r="B113" s="122"/>
      <c r="C113" s="122"/>
      <c r="D113" s="122"/>
      <c r="E113" s="122"/>
      <c r="F113" s="122"/>
      <c r="G113" s="122"/>
      <c r="H113" s="122"/>
    </row>
    <row r="114" spans="2:8">
      <c r="B114" s="122"/>
      <c r="C114" s="122"/>
      <c r="D114" s="122"/>
      <c r="E114" s="122"/>
      <c r="F114" s="122"/>
      <c r="G114" s="122"/>
      <c r="H114" s="122"/>
    </row>
    <row r="115" spans="2:8">
      <c r="B115" s="122"/>
      <c r="C115" s="122"/>
      <c r="D115" s="122"/>
      <c r="E115" s="122"/>
      <c r="F115" s="122"/>
      <c r="G115" s="122"/>
      <c r="H115" s="122"/>
    </row>
    <row r="116" spans="2:8">
      <c r="B116" s="122"/>
      <c r="C116" s="122"/>
      <c r="D116" s="122"/>
      <c r="E116" s="122"/>
      <c r="F116" s="122"/>
      <c r="G116" s="122"/>
      <c r="H116" s="122"/>
    </row>
    <row r="117" spans="2:8">
      <c r="B117" s="122"/>
      <c r="C117" s="122"/>
      <c r="D117" s="122"/>
      <c r="E117" s="122"/>
      <c r="F117" s="122"/>
      <c r="G117" s="122"/>
      <c r="H117" s="122"/>
    </row>
    <row r="118" spans="2:8">
      <c r="C118" s="105"/>
      <c r="D118" s="105"/>
      <c r="E118" s="105"/>
      <c r="F118" s="105"/>
      <c r="G118" s="105"/>
      <c r="H118" s="105"/>
    </row>
    <row r="122" spans="2:8">
      <c r="B122" s="122"/>
      <c r="C122" s="122"/>
      <c r="D122" s="122"/>
      <c r="E122" s="122"/>
      <c r="F122" s="122"/>
      <c r="G122" s="122"/>
      <c r="H122" s="122"/>
    </row>
    <row r="123" spans="2:8">
      <c r="B123" s="122"/>
      <c r="C123" s="122"/>
      <c r="D123" s="122"/>
      <c r="E123" s="122"/>
      <c r="F123" s="122"/>
      <c r="G123" s="122"/>
      <c r="H123" s="122"/>
    </row>
    <row r="124" spans="2:8">
      <c r="B124" s="122"/>
      <c r="C124" s="122"/>
      <c r="D124" s="122"/>
      <c r="E124" s="122"/>
      <c r="F124" s="122"/>
      <c r="G124" s="122"/>
      <c r="H124" s="122"/>
    </row>
    <row r="125" spans="2:8">
      <c r="B125" s="122"/>
      <c r="C125" s="122"/>
      <c r="D125" s="122"/>
      <c r="E125" s="122"/>
      <c r="F125" s="122"/>
      <c r="G125" s="122"/>
      <c r="H125" s="122"/>
    </row>
    <row r="126" spans="2:8">
      <c r="B126" s="122"/>
      <c r="C126" s="122"/>
      <c r="D126" s="122"/>
      <c r="E126" s="122"/>
      <c r="F126" s="122"/>
      <c r="G126" s="122"/>
      <c r="H126" s="122"/>
    </row>
    <row r="127" spans="2:8">
      <c r="C127" s="105"/>
      <c r="D127" s="105"/>
      <c r="E127" s="105"/>
      <c r="F127" s="105"/>
      <c r="G127" s="105"/>
      <c r="H127" s="105"/>
    </row>
    <row r="128" spans="2:8">
      <c r="C128" s="105"/>
      <c r="D128" s="105"/>
      <c r="E128" s="105"/>
      <c r="F128" s="105"/>
      <c r="G128" s="105"/>
      <c r="H128" s="105"/>
    </row>
    <row r="132" spans="2:8">
      <c r="B132" s="122"/>
      <c r="C132" s="122"/>
      <c r="D132" s="122"/>
      <c r="E132" s="122"/>
      <c r="F132" s="122"/>
      <c r="G132" s="122"/>
      <c r="H132" s="122"/>
    </row>
    <row r="133" spans="2:8">
      <c r="B133" s="122"/>
      <c r="C133" s="122"/>
      <c r="D133" s="122"/>
      <c r="E133" s="122"/>
      <c r="F133" s="122"/>
      <c r="G133" s="122"/>
      <c r="H133" s="122"/>
    </row>
    <row r="134" spans="2:8">
      <c r="B134" s="122"/>
      <c r="C134" s="122"/>
      <c r="D134" s="122"/>
      <c r="E134" s="122"/>
      <c r="F134" s="122"/>
      <c r="G134" s="122"/>
      <c r="H134" s="122"/>
    </row>
    <row r="135" spans="2:8">
      <c r="B135" s="122"/>
      <c r="C135" s="122"/>
      <c r="D135" s="122"/>
      <c r="E135" s="122"/>
      <c r="F135" s="122"/>
      <c r="G135" s="122"/>
      <c r="H135" s="122"/>
    </row>
    <row r="136" spans="2:8">
      <c r="B136" s="122"/>
      <c r="C136" s="122"/>
      <c r="D136" s="122"/>
      <c r="E136" s="122"/>
      <c r="F136" s="122"/>
      <c r="G136" s="122"/>
      <c r="H136" s="122"/>
    </row>
    <row r="137" spans="2:8">
      <c r="B137" s="122"/>
      <c r="C137" s="122"/>
      <c r="D137" s="122"/>
      <c r="E137" s="122"/>
      <c r="F137" s="122"/>
      <c r="G137" s="122"/>
      <c r="H137" s="122"/>
    </row>
    <row r="138" spans="2:8">
      <c r="B138" s="122"/>
      <c r="C138" s="122"/>
      <c r="D138" s="122"/>
      <c r="E138" s="122"/>
      <c r="F138" s="122"/>
      <c r="G138" s="122"/>
      <c r="H138" s="122"/>
    </row>
    <row r="139" spans="2:8">
      <c r="B139" s="122"/>
      <c r="C139" s="122"/>
      <c r="D139" s="122"/>
      <c r="E139" s="122"/>
      <c r="F139" s="122"/>
      <c r="G139" s="122"/>
      <c r="H139" s="122"/>
    </row>
    <row r="140" spans="2:8">
      <c r="B140" s="122"/>
      <c r="C140" s="122"/>
      <c r="D140" s="122"/>
      <c r="E140" s="122"/>
      <c r="F140" s="122"/>
      <c r="G140" s="122"/>
      <c r="H140" s="122"/>
    </row>
    <row r="141" spans="2:8">
      <c r="C141" s="105"/>
      <c r="D141" s="105"/>
      <c r="E141" s="105"/>
      <c r="F141" s="105"/>
      <c r="G141" s="105"/>
      <c r="H141" s="105"/>
    </row>
    <row r="145" spans="2:8">
      <c r="B145" s="122"/>
      <c r="C145" s="122"/>
      <c r="D145" s="122"/>
      <c r="E145" s="122"/>
      <c r="F145" s="122"/>
      <c r="G145" s="122"/>
      <c r="H145" s="122"/>
    </row>
    <row r="146" spans="2:8">
      <c r="B146" s="122"/>
      <c r="C146" s="122"/>
      <c r="D146" s="122"/>
      <c r="E146" s="122"/>
      <c r="F146" s="122"/>
      <c r="G146" s="122"/>
      <c r="H146" s="122"/>
    </row>
    <row r="147" spans="2:8">
      <c r="B147" s="122"/>
      <c r="C147" s="122"/>
      <c r="D147" s="122"/>
      <c r="E147" s="122"/>
      <c r="F147" s="122"/>
      <c r="G147" s="122"/>
      <c r="H147" s="122"/>
    </row>
    <row r="148" spans="2:8">
      <c r="B148" s="122"/>
      <c r="C148" s="122"/>
      <c r="D148" s="122"/>
      <c r="E148" s="122"/>
      <c r="F148" s="122"/>
      <c r="G148" s="122"/>
      <c r="H148" s="122"/>
    </row>
    <row r="149" spans="2:8">
      <c r="B149" s="122"/>
      <c r="C149" s="122"/>
      <c r="D149" s="122"/>
      <c r="E149" s="122"/>
      <c r="F149" s="122"/>
      <c r="G149" s="122"/>
      <c r="H149" s="122"/>
    </row>
    <row r="150" spans="2:8">
      <c r="B150" s="122"/>
      <c r="C150" s="122"/>
      <c r="D150" s="122"/>
      <c r="E150" s="122"/>
      <c r="F150" s="122"/>
      <c r="G150" s="122"/>
      <c r="H150" s="122"/>
    </row>
    <row r="151" spans="2:8">
      <c r="B151" s="122"/>
      <c r="C151" s="122"/>
      <c r="D151" s="122"/>
      <c r="E151" s="122"/>
      <c r="F151" s="122"/>
      <c r="G151" s="122"/>
      <c r="H151" s="122"/>
    </row>
    <row r="152" spans="2:8">
      <c r="B152" s="122"/>
      <c r="C152" s="122"/>
      <c r="D152" s="122"/>
      <c r="E152" s="122"/>
      <c r="F152" s="122"/>
      <c r="G152" s="122"/>
      <c r="H152" s="122"/>
    </row>
    <row r="156" spans="2:8">
      <c r="B156" s="122"/>
      <c r="C156" s="122"/>
      <c r="D156" s="122"/>
      <c r="E156" s="122"/>
      <c r="F156" s="122"/>
      <c r="G156" s="122"/>
      <c r="H156" s="122"/>
    </row>
  </sheetData>
  <sheetProtection password="CC63" sheet="1"/>
  <phoneticPr fontId="3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MAKLUMAT MURID</vt:lpstr>
      <vt:lpstr>DATA PERNYATAAN THP PENGUASAAN</vt:lpstr>
      <vt:lpstr>LAPORAN MURID(INVIDU)</vt:lpstr>
      <vt:lpstr>Graf</vt:lpstr>
      <vt:lpstr>Graf!Print_Area</vt:lpstr>
      <vt:lpstr>'LAPORAN MURID(INVIDU)'!Print_Area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2013-08-15T03:45:06Z</cp:lastPrinted>
  <dcterms:created xsi:type="dcterms:W3CDTF">2013-07-10T02:44:08Z</dcterms:created>
  <dcterms:modified xsi:type="dcterms:W3CDTF">2016-07-06T02:40:12Z</dcterms:modified>
</cp:coreProperties>
</file>