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15" yWindow="165" windowWidth="10920" windowHeight="9975" tabRatio="782"/>
  </bookViews>
  <sheets>
    <sheet name="REKOD PRESTASI MURID" sheetId="21" r:id="rId1"/>
    <sheet name="LAPORAN MURID (INDIVIDU)" sheetId="22" r:id="rId2"/>
    <sheet name="DATA PERNYATAAN" sheetId="24" r:id="rId3"/>
    <sheet name="GRAF PELAPORAN" sheetId="23" r:id="rId4"/>
  </sheets>
  <definedNames>
    <definedName name="_xlnm.Print_Area" localSheetId="2">'DATA PERNYATAAN'!$A$1:$C$329</definedName>
    <definedName name="_xlnm.Print_Area" localSheetId="1">'LAPORAN MURID (INDIVIDU)'!$A$1:$G$51</definedName>
    <definedName name="_xlnm.Print_Area" localSheetId="0">'REKOD PRESTASI MURID'!$A$1:$AM$79</definedName>
    <definedName name="_xlnm.Print_Titles" localSheetId="0">'REKOD PRESTASI MURID'!$9:$10</definedName>
  </definedNames>
  <calcPr calcId="125725" concurrentCalc="0"/>
</workbook>
</file>

<file path=xl/calcChain.xml><?xml version="1.0" encoding="utf-8"?>
<calcChain xmlns="http://schemas.openxmlformats.org/spreadsheetml/2006/main">
  <c r="P11" i="21"/>
  <c r="H11"/>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AA49"/>
  <c r="AA50"/>
  <c r="AA51"/>
  <c r="AA52"/>
  <c r="AA53"/>
  <c r="AA54"/>
  <c r="AA55"/>
  <c r="AA56"/>
  <c r="AA57"/>
  <c r="AA58"/>
  <c r="AA59"/>
  <c r="AA60"/>
  <c r="AA61"/>
  <c r="AA62"/>
  <c r="AA63"/>
  <c r="AA64"/>
  <c r="AA65"/>
  <c r="AA66"/>
  <c r="AA67"/>
  <c r="AA68"/>
  <c r="AA69"/>
  <c r="AA70"/>
  <c r="AA12"/>
  <c r="AA11"/>
  <c r="P12"/>
  <c r="P13"/>
  <c r="P14"/>
  <c r="P15"/>
  <c r="P16"/>
  <c r="P17"/>
  <c r="P18"/>
  <c r="P19"/>
  <c r="P20"/>
  <c r="P21"/>
  <c r="P22"/>
  <c r="P23"/>
  <c r="P24"/>
  <c r="P25"/>
  <c r="P26"/>
  <c r="P27"/>
  <c r="P28"/>
  <c r="P29"/>
  <c r="P30"/>
  <c r="P31"/>
  <c r="P32"/>
  <c r="P33"/>
  <c r="P34"/>
  <c r="P35"/>
  <c r="P36"/>
  <c r="P37"/>
  <c r="P38"/>
  <c r="P39"/>
  <c r="P40"/>
  <c r="P41"/>
  <c r="P42"/>
  <c r="P43"/>
  <c r="P44"/>
  <c r="P45"/>
  <c r="P46"/>
  <c r="P47"/>
  <c r="P48"/>
  <c r="P49"/>
  <c r="P50"/>
  <c r="P51"/>
  <c r="P52"/>
  <c r="P53"/>
  <c r="P54"/>
  <c r="P55"/>
  <c r="P56"/>
  <c r="P57"/>
  <c r="P58"/>
  <c r="P59"/>
  <c r="P60"/>
  <c r="P61"/>
  <c r="P62"/>
  <c r="P63"/>
  <c r="P64"/>
  <c r="P65"/>
  <c r="P66"/>
  <c r="P67"/>
  <c r="P68"/>
  <c r="P69"/>
  <c r="P70"/>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11"/>
  <c r="H70"/>
  <c r="H57"/>
  <c r="H58"/>
  <c r="H59"/>
  <c r="H60"/>
  <c r="H61"/>
  <c r="H62"/>
  <c r="H63"/>
  <c r="H64"/>
  <c r="H65"/>
  <c r="H66"/>
  <c r="H67"/>
  <c r="H68"/>
  <c r="H69"/>
  <c r="H43"/>
  <c r="H44"/>
  <c r="H45"/>
  <c r="H46"/>
  <c r="H47"/>
  <c r="H48"/>
  <c r="H49"/>
  <c r="H50"/>
  <c r="H51"/>
  <c r="H52"/>
  <c r="H53"/>
  <c r="H54"/>
  <c r="H55"/>
  <c r="H56"/>
  <c r="H29"/>
  <c r="H30"/>
  <c r="H31"/>
  <c r="H32"/>
  <c r="H33"/>
  <c r="H34"/>
  <c r="H35"/>
  <c r="H36"/>
  <c r="H37"/>
  <c r="H38"/>
  <c r="H39"/>
  <c r="H40"/>
  <c r="H41"/>
  <c r="H42"/>
  <c r="H12"/>
  <c r="H13"/>
  <c r="H14"/>
  <c r="H15"/>
  <c r="H16"/>
  <c r="H17"/>
  <c r="H18"/>
  <c r="H19"/>
  <c r="H20"/>
  <c r="H21"/>
  <c r="H22"/>
  <c r="H23"/>
  <c r="H24"/>
  <c r="H25"/>
  <c r="H26"/>
  <c r="H27"/>
  <c r="H28"/>
  <c r="I20" i="22"/>
  <c r="D8"/>
  <c r="D60" i="21"/>
  <c r="D61"/>
  <c r="D62"/>
  <c r="D63"/>
  <c r="D64"/>
  <c r="D65"/>
  <c r="D66"/>
  <c r="D67"/>
  <c r="D68"/>
  <c r="D69"/>
  <c r="D70"/>
  <c r="H119" i="23"/>
  <c r="G119"/>
  <c r="F119"/>
  <c r="E119"/>
  <c r="D119"/>
  <c r="C119"/>
  <c r="P101"/>
  <c r="O101"/>
  <c r="N101"/>
  <c r="M101"/>
  <c r="L101"/>
  <c r="K101"/>
  <c r="H101"/>
  <c r="G101"/>
  <c r="F101"/>
  <c r="E101"/>
  <c r="D101"/>
  <c r="C101"/>
  <c r="P83"/>
  <c r="O83"/>
  <c r="N83"/>
  <c r="M83"/>
  <c r="L83"/>
  <c r="K83"/>
  <c r="J99"/>
  <c r="B99"/>
  <c r="H99"/>
  <c r="J81"/>
  <c r="P81"/>
  <c r="B81"/>
  <c r="H81"/>
  <c r="B45"/>
  <c r="J45"/>
  <c r="B63"/>
  <c r="H63"/>
  <c r="J63"/>
  <c r="J27"/>
  <c r="B28" i="22"/>
  <c r="E33"/>
  <c r="F33"/>
  <c r="E34"/>
  <c r="F34"/>
  <c r="E32"/>
  <c r="F32"/>
  <c r="E31"/>
  <c r="F31"/>
  <c r="E30"/>
  <c r="F30"/>
  <c r="E29"/>
  <c r="E28"/>
  <c r="E27"/>
  <c r="E26"/>
  <c r="F26"/>
  <c r="E25"/>
  <c r="F25"/>
  <c r="B27" i="23"/>
  <c r="P45"/>
  <c r="H45"/>
  <c r="F29" i="22"/>
  <c r="F27"/>
  <c r="H27" i="23"/>
  <c r="P8"/>
  <c r="H8"/>
  <c r="J8"/>
  <c r="B8"/>
  <c r="A1"/>
  <c r="H83"/>
  <c r="G83"/>
  <c r="F83"/>
  <c r="E83"/>
  <c r="D83"/>
  <c r="C83"/>
  <c r="P65"/>
  <c r="O65"/>
  <c r="N65"/>
  <c r="M65"/>
  <c r="L65"/>
  <c r="K65"/>
  <c r="H65"/>
  <c r="G65"/>
  <c r="F65"/>
  <c r="E65"/>
  <c r="D65"/>
  <c r="C65"/>
  <c r="F28" i="22"/>
  <c r="E16"/>
  <c r="E19"/>
  <c r="B6"/>
  <c r="B17"/>
  <c r="D9"/>
  <c r="D12" i="21"/>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11"/>
  <c r="B47" i="22"/>
  <c r="P155" i="23"/>
  <c r="O155"/>
  <c r="N155"/>
  <c r="M155"/>
  <c r="L155"/>
  <c r="K155"/>
  <c r="H155"/>
  <c r="G155"/>
  <c r="F155"/>
  <c r="E155"/>
  <c r="D155"/>
  <c r="C155"/>
  <c r="P137"/>
  <c r="O137"/>
  <c r="N137"/>
  <c r="M137"/>
  <c r="L137"/>
  <c r="K137"/>
  <c r="H137"/>
  <c r="G137"/>
  <c r="F137"/>
  <c r="E137"/>
  <c r="D137"/>
  <c r="C137"/>
  <c r="P47"/>
  <c r="O47"/>
  <c r="N47"/>
  <c r="M47"/>
  <c r="L47"/>
  <c r="K47"/>
  <c r="H47"/>
  <c r="G47"/>
  <c r="F47"/>
  <c r="E47"/>
  <c r="D47"/>
  <c r="C47"/>
  <c r="P29"/>
  <c r="O29"/>
  <c r="N29"/>
  <c r="M29"/>
  <c r="L29"/>
  <c r="K29"/>
  <c r="H29"/>
  <c r="G29"/>
  <c r="F29"/>
  <c r="E29"/>
  <c r="D29"/>
  <c r="C29"/>
  <c r="P10"/>
  <c r="O10"/>
  <c r="N10"/>
  <c r="M10"/>
  <c r="L10"/>
  <c r="K10"/>
  <c r="H10"/>
  <c r="G10"/>
  <c r="F10"/>
  <c r="E10"/>
  <c r="D10"/>
  <c r="C10"/>
  <c r="G168"/>
  <c r="O150"/>
  <c r="O168"/>
  <c r="G132"/>
  <c r="G150"/>
  <c r="O23"/>
  <c r="O114"/>
  <c r="O78"/>
  <c r="O96"/>
  <c r="G78"/>
  <c r="G96"/>
  <c r="G114"/>
  <c r="O60"/>
  <c r="G60"/>
  <c r="G42"/>
  <c r="O42"/>
  <c r="G23"/>
  <c r="F48" i="22"/>
  <c r="F47"/>
  <c r="E24"/>
  <c r="F24"/>
  <c r="E23"/>
  <c r="F23"/>
  <c r="I57"/>
  <c r="J57"/>
  <c r="I58"/>
  <c r="J58"/>
  <c r="I59"/>
  <c r="J59"/>
  <c r="I60"/>
  <c r="J60"/>
  <c r="I61"/>
  <c r="J61"/>
  <c r="I62"/>
  <c r="J62"/>
  <c r="I63"/>
  <c r="J63"/>
  <c r="I64"/>
  <c r="J64"/>
  <c r="I65"/>
  <c r="J65"/>
  <c r="I66"/>
  <c r="B77" i="21"/>
  <c r="J66" i="22"/>
  <c r="F49"/>
  <c r="B49"/>
  <c r="B3"/>
  <c r="B2"/>
  <c r="B1"/>
  <c r="D10"/>
  <c r="I7"/>
  <c r="J7"/>
  <c r="I8"/>
  <c r="J8"/>
  <c r="I9"/>
  <c r="J9"/>
  <c r="I10"/>
  <c r="J10"/>
  <c r="I11"/>
  <c r="J11"/>
  <c r="I12"/>
  <c r="J12"/>
  <c r="I13"/>
  <c r="J13"/>
  <c r="I14"/>
  <c r="I15"/>
  <c r="J15"/>
  <c r="I16"/>
  <c r="J16"/>
  <c r="I17"/>
  <c r="J17"/>
  <c r="I18"/>
  <c r="J18"/>
  <c r="I19"/>
  <c r="J19"/>
  <c r="J20"/>
  <c r="I21"/>
  <c r="J21"/>
  <c r="I22"/>
  <c r="J22"/>
  <c r="I23"/>
  <c r="J23"/>
  <c r="I24"/>
  <c r="J24"/>
  <c r="I25"/>
  <c r="J25"/>
  <c r="I26"/>
  <c r="J26"/>
  <c r="I27"/>
  <c r="J27"/>
  <c r="I28"/>
  <c r="J28"/>
  <c r="I29"/>
  <c r="J29"/>
  <c r="I30"/>
  <c r="J30"/>
  <c r="I31"/>
  <c r="J31"/>
  <c r="I32"/>
  <c r="J32"/>
  <c r="I33"/>
  <c r="J33"/>
  <c r="I34"/>
  <c r="J34"/>
  <c r="I35"/>
  <c r="J35"/>
  <c r="I36"/>
  <c r="J36"/>
  <c r="I37"/>
  <c r="J37"/>
  <c r="I38"/>
  <c r="J38"/>
  <c r="I39"/>
  <c r="J39"/>
  <c r="I40"/>
  <c r="J40"/>
  <c r="I41"/>
  <c r="J41"/>
  <c r="I42"/>
  <c r="J42"/>
  <c r="I43"/>
  <c r="J43"/>
  <c r="I44"/>
  <c r="J44"/>
  <c r="I45"/>
  <c r="J45"/>
  <c r="I46"/>
  <c r="J46"/>
  <c r="I47"/>
  <c r="J47"/>
  <c r="I48"/>
  <c r="J48"/>
  <c r="I49"/>
  <c r="J49"/>
  <c r="I50"/>
  <c r="J50"/>
  <c r="I51"/>
  <c r="J51"/>
  <c r="I52"/>
  <c r="J52"/>
  <c r="I53"/>
  <c r="J53"/>
  <c r="I54"/>
  <c r="J54"/>
  <c r="I55"/>
  <c r="J55"/>
  <c r="I56"/>
  <c r="J56"/>
  <c r="J14"/>
  <c r="D11"/>
</calcChain>
</file>

<file path=xl/comments1.xml><?xml version="1.0" encoding="utf-8"?>
<comments xmlns="http://schemas.openxmlformats.org/spreadsheetml/2006/main">
  <authors>
    <author>Mohd Shazlan Shahudin</author>
  </authors>
  <commentList>
    <comment ref="B75" authorId="0">
      <text>
        <r>
          <rPr>
            <sz val="9"/>
            <color indexed="81"/>
            <rFont val="Tahoma"/>
            <family val="2"/>
          </rPr>
          <t>ISIKAN NAMA PENTADBIR</t>
        </r>
      </text>
    </comment>
    <comment ref="B76" authorId="0">
      <text>
        <r>
          <rPr>
            <sz val="9"/>
            <color indexed="81"/>
            <rFont val="Tahoma"/>
            <family val="2"/>
          </rPr>
          <t>ISIKAN JAWATAN PENTADBIR</t>
        </r>
      </text>
    </comment>
  </commentList>
</comments>
</file>

<file path=xl/comments2.xml><?xml version="1.0" encoding="utf-8"?>
<comments xmlns="http://schemas.openxmlformats.org/spreadsheetml/2006/main">
  <authors>
    <author>Mohd Shazlan Shahudin</author>
  </authors>
  <commentList>
    <comment ref="D13" authorId="0">
      <text>
        <r>
          <rPr>
            <sz val="9"/>
            <color indexed="81"/>
            <rFont val="Tahoma"/>
            <family val="2"/>
          </rPr>
          <t xml:space="preserve"> ISIKAN TARIKH PELAPORAN
</t>
        </r>
      </text>
    </comment>
  </commentList>
</comments>
</file>

<file path=xl/sharedStrings.xml><?xml version="1.0" encoding="utf-8"?>
<sst xmlns="http://schemas.openxmlformats.org/spreadsheetml/2006/main" count="370" uniqueCount="164">
  <si>
    <t>:</t>
  </si>
  <si>
    <t>Nama Murid</t>
  </si>
  <si>
    <t>Jantina</t>
  </si>
  <si>
    <t>Kelas</t>
  </si>
  <si>
    <t>Tarikh Pelaporan</t>
  </si>
  <si>
    <t>TAFSIRAN</t>
  </si>
  <si>
    <t>BIL.</t>
  </si>
  <si>
    <t xml:space="preserve"> NAMA MURID</t>
  </si>
  <si>
    <t>L</t>
  </si>
  <si>
    <t>NAMA GURU MATA PELAJARAN:</t>
  </si>
  <si>
    <t>KELAS:</t>
  </si>
  <si>
    <t>GURU MATA PELAJARAN</t>
  </si>
  <si>
    <t>…………………………………………………………………………</t>
  </si>
  <si>
    <t>P</t>
  </si>
  <si>
    <t>…………………………………………………</t>
  </si>
  <si>
    <t>TAHAP PENGUASAAN</t>
  </si>
  <si>
    <t>SEKOLAH :</t>
  </si>
  <si>
    <t>ALAMAT :</t>
  </si>
  <si>
    <t>PENILAIAN :</t>
  </si>
  <si>
    <t>04  JANUARI 2013</t>
  </si>
  <si>
    <t>BIL. MURID</t>
  </si>
  <si>
    <t>TP 1</t>
  </si>
  <si>
    <t>TP 2</t>
  </si>
  <si>
    <t xml:space="preserve"> TP 3</t>
  </si>
  <si>
    <t>TP 4</t>
  </si>
  <si>
    <t>TP  5</t>
  </si>
  <si>
    <t>TP 6</t>
  </si>
  <si>
    <t>JUMLAH</t>
  </si>
  <si>
    <t>MURID</t>
  </si>
  <si>
    <t>GURU BESAR</t>
  </si>
  <si>
    <t>NO. MY KID / NO. KAD PENGENALAN</t>
  </si>
  <si>
    <t>NOTA : JANGAN PADAM DATA INI!</t>
  </si>
  <si>
    <t>KEMAHIRAN</t>
  </si>
  <si>
    <t>MATA PELAJARAN</t>
  </si>
  <si>
    <t>TAHAP PENGUASAAN KESELURUHAN</t>
  </si>
  <si>
    <t>Tahap Penguasaan Keseluruhan</t>
  </si>
  <si>
    <t>Nama Guru</t>
  </si>
  <si>
    <t>No. MY KID</t>
  </si>
  <si>
    <t>DATA PERNYATAAN TAHAP PENGUASAAN</t>
  </si>
  <si>
    <t>Pernyataan Tahap Penguasaan Keseluruhan</t>
  </si>
  <si>
    <t>BAHASA MALAYSIA</t>
  </si>
  <si>
    <t>1.2.6 1.3.1 1.3.2 1.3.3</t>
  </si>
  <si>
    <t>1.4.1 1.4.2 1.4.3 1.4.4 1.6.1 1.6.2 1.7.2</t>
  </si>
  <si>
    <t>1.5.1 1.5.2</t>
  </si>
  <si>
    <t>2.2.3 2.3.1 2.3.2</t>
  </si>
  <si>
    <t>2.4.1 2.4.2 2.4.3</t>
  </si>
  <si>
    <t>2.5.1 2.5.2 2.5.3 2.6.1 2.6.2</t>
  </si>
  <si>
    <t xml:space="preserve">3.2.6 3.2.7 3.4.1 3.4.2 3.8.2 </t>
  </si>
  <si>
    <t>3.3.3 3.3.4 3.5.2 3.9.1</t>
  </si>
  <si>
    <t xml:space="preserve">3.6.1 3.6.2 3.7.1 3.7.2 </t>
  </si>
  <si>
    <t>MENDENGAR DAN BERTUTUR</t>
  </si>
  <si>
    <t>MEMBACA</t>
  </si>
  <si>
    <t>MENULIS</t>
  </si>
  <si>
    <t>KESELURUHAN</t>
  </si>
  <si>
    <t>DT</t>
  </si>
  <si>
    <t>B</t>
  </si>
  <si>
    <t>T</t>
  </si>
  <si>
    <t xml:space="preserve">MENDENGAR DAN BERTUTUR KELOMPOK SATU </t>
  </si>
  <si>
    <t xml:space="preserve">PERNYATAAN </t>
  </si>
  <si>
    <t xml:space="preserve">Memberikan respons  dengan betul terhadap jenis ayat dan ragam ayat yang diperdengarkan pada tahap sangat terhad. </t>
  </si>
  <si>
    <t xml:space="preserve">Memberikan respons  dengan betul terhadap jenis ayat dan ragam ayat yang diperdengarkan pada tahap terhad. </t>
  </si>
  <si>
    <t>Memberikan respons  dengan betul terhadap jenis ayat dan ragam ayat yang diperdengarkan pada tahap sesuai.</t>
  </si>
  <si>
    <t>Memberikan respons  dengan betul terhadap jenis ayat dan ragam ayat yang diperdengarkan pada tahap kukuh.</t>
  </si>
  <si>
    <t>Memberikan respons  dengan betul terhadap jenis ayat dan ragam ayat yang diperdengarkan pada tahap sangat terperinci, konsisten, dan menjadi model teladan.</t>
  </si>
  <si>
    <t>MENDENGAR DAN BERTUTUR KELOMPOK DUA</t>
  </si>
  <si>
    <t>Berkomunikasi secara bertatasusila bagi menyatakan permintaan; memperoleh  dan menyampaikan maklumat; dan mengemukakan  pendapat pada tahap terhad.</t>
  </si>
  <si>
    <t xml:space="preserve">Berkomunikasi secara bertatasusila bagi menyatakan permintaan; memperoleh  dan menyampaikan maklumat; dan mengemukakan  pendapat  pada tahap sesuai.  </t>
  </si>
  <si>
    <t xml:space="preserve">Berkomunikasi secara bertatasusila bagi menyatakan permintaan; memperoleh  dan menyampaikan maklumat; dan mengemukakan  pendapat pada tahap kukuh.  </t>
  </si>
  <si>
    <t xml:space="preserve">Berkomunikasi secara bertatasusila bagi    menyatakan permintaan; memperoleh  dan menyampaikan maklumat; dan mengemukakan pendapat pada tahap terperinci.   </t>
  </si>
  <si>
    <t>Berkomunikasi secara bertatasusila bagi menyatakan permintaan; memperoleh  dan menyampaikan maklumat; dan mengemukakan  pendapat pada tahap sangat terperinci, konsisten, dan menjadi model teladan.</t>
  </si>
  <si>
    <t xml:space="preserve">MENDENGAR DAN BERTUTUR KELOMPOK TIGA </t>
  </si>
  <si>
    <t>Menyampaikan cerita dengan menggunakan pelbagai ayat yang mengandungi bahasa yang indah, serta sebutan dan intonasi yang betul pada tahap sangat  terhad.</t>
  </si>
  <si>
    <t xml:space="preserve">Menyampaikan cerita dengan menggunakan pelbagai ayat yang mengandungi bahasa yang indah, serta sebutan dan intonasi yang betul pada tahap terhad. </t>
  </si>
  <si>
    <t>Menyampaikan cerita dengan menggunakan pelbagai ayat yang mengandungi bahasa yang indah, serta sebutan dan intonasi yang betul pada tahap sesuai.</t>
  </si>
  <si>
    <t>Menyampaikan cerita dengan menggunakan pelbagai ayat yang mengandungi bahasa yang indah, serta sebutan dan intonasi yang betul pada tahap kukuh.</t>
  </si>
  <si>
    <t>Menyampaikan cerita dengan menggunakan pelbagai ayat yang mengandungi bahasa yang indah, serta sebutan dan intonasi yang betul pada tahap terperinci</t>
  </si>
  <si>
    <t xml:space="preserve">Menyampaikan cerita dengan menggunakan pelbagai ayat yang mengandungi bahasa yang indah, serta sebutan dan intonasi yang betul pada tahap sangat terperinci, konsisten, dan menjadi model teladan.  </t>
  </si>
  <si>
    <t xml:space="preserve">MEMBACA KELOMPOK SATU </t>
  </si>
  <si>
    <t>Membaca dan memahami  ayat  yang mengandungi perkataan berimbuhan dengan sebutan yang betul; serta membaca jenis ayat  dan ragam ayat  secara mekanis dengan betul pada tahap sangat terhad</t>
  </si>
  <si>
    <t>Membaca dan memahami  ayat  yang mengandungi perkataan berimbuhan dengan sebutan yang betul; serta membaca jenis ayat  dan ragam ayat  secara mekanis dengan pada tahap terhad.</t>
  </si>
  <si>
    <t>Membaca dan memahami  ayat  yang mengandungi perkataan berimbuhan dengan sebutan yang betul; serta membaca jenis ayat  dan ragam ayat  secara mekanis dengan pada tahap sesuai.</t>
  </si>
  <si>
    <t>Membaca dan memahami  ayat  yang mengandungi perkataan berimbuhan dengan sebutan yang betul; serta membaca jenis ayat  dan ragam ayat  secara mekanis dengan pada tahap kukuh.</t>
  </si>
  <si>
    <t xml:space="preserve">Membaca dan memahami  ayat  yang mengandungi perkataan berimbuhan dengan sebutan yang betul; serta membaca jenis ayat  dan ragam ayat  secara mekanis dengan pada tahap terperinci. </t>
  </si>
  <si>
    <t xml:space="preserve">Membaca dan memahami  ayat  yang mengandungi perkataan berimbuhan dengan sebutan yang betul; serta membaca jenis ayat  dan ragam ayat  secara mekanis dengan pada tahap sangat terperinci, konsisten, dan menjadi model teladan. </t>
  </si>
  <si>
    <t>MEMBACA KELOMPOK DUA</t>
  </si>
  <si>
    <t>Membaca dan memahami  maklumat untuk  membuat ulasan, rumusan dan keputusan dengan betul pada tahap terhad.</t>
  </si>
  <si>
    <t>Membaca dan memahami  maklumat untuk  membuat ulasan, rumusan dan keputusan dengan betul pada tahap sesuai.</t>
  </si>
  <si>
    <t>Membaca dan memahami  maklumat untuk  membuat ulasan, rumusan dan keputusan dengan betul pada tahap kukuh.</t>
  </si>
  <si>
    <t>Membaca dan memahami  maklumat untuk  membuat ulasan, rumusan dan keputusan dengan betul pada tahap   terperinci.</t>
  </si>
  <si>
    <t>Membaca dan memahami  maklumat untuk  membuat ulasan, rumusan dan keputusan dengan betul pada tahap sangat terperinci, konsisten, dan menjadi model teladan.</t>
  </si>
  <si>
    <t>MEMBACA KELOMPOK TIGA</t>
  </si>
  <si>
    <t>Membaca, memahami, dan menaakul bahan untuk memindahkan  maklumat dengan betul; serta menghaslikan idea baharu pada tahap sangat terhad.</t>
  </si>
  <si>
    <t>Membaca, memahami, dan menaakul bahan untuk memindahkan  maklumat dengan betul; serta menghaslikan idea baharu pada tahap terhad.</t>
  </si>
  <si>
    <t>Membaca, memahami, dan menaakul bahan untuk memindahkan  maklumat dengan betul; serta menghaslikan idea baharu pada tahap sesuai.</t>
  </si>
  <si>
    <t>Membaca, memahami, dan menaakul bahan untuk memindahkan  maklumat dengan betul; serta menghaslikan idea baharu pada tahap kukuh.</t>
  </si>
  <si>
    <t>Membaca, memahami, dan menaakul bahan untuk memindahkan  maklumat dengan betul; serta menghaslikan idea baharu pada tahap terperinci.</t>
  </si>
  <si>
    <t>Membaca, memahami, dan menaakul bahan untuk memindahkan  maklumat dengan betul; serta menghaslikan idea baharu pada tahap sangat terperinci, konsisten, dan menjadi model teladan.</t>
  </si>
  <si>
    <t>MENULIS KELOMPOK SATU</t>
  </si>
  <si>
    <t>Menulis ayat secara mekanis dengan betul dan kemas; menulis ayat secara imlak dengan tepat; mengedit dan memurnikan hasil penulisan pada tahap sangat terhad.</t>
  </si>
  <si>
    <t>Menulis ayat secara mekanis dengan betul dan kemas; menulis ayat secara imlak dengan tepat; mengedit dan memurnikan hasil penulisan pada tahap terhad.</t>
  </si>
  <si>
    <t>Menulis ayat secara mekanis dengan betul dan kemas; menulis ayat secara imlak dengan tepat; mengedit dan memurnikan hasil penulisan pada tahap sesuai.</t>
  </si>
  <si>
    <t>Menulis ayat secara mekanis dengan betul dan kemas; menulis ayat secara imlak dengan tepat; mengedit dan memurnikan hasil penulisan pada tahap kukuh.</t>
  </si>
  <si>
    <t>Menulis ayat secara mekanis dengan betul dan kemas; menulis ayat secara imlak dengan tepat; mengedit dan memurnikan hasil penulisan pada tahap terperinci.</t>
  </si>
  <si>
    <t>Menulis ayat secara mekanis dengan betul dan kemas; menulis ayat secara imlak dengan tepat; mengedit dan memurnikan hasil penulisan pada tahap sangat terperinci, konsisten dan, menjadi model teladan.</t>
  </si>
  <si>
    <t>MENULIS KELOMPOK DUA</t>
  </si>
  <si>
    <t>Menulis jawapan secara kritis dan kreatif, mencatat  maklumat, membina kerangka dan menulis karangan pada tahap sangat terhad.</t>
  </si>
  <si>
    <t>Menulis jawapan secara kritis dan kreatif, mencatat  maklumat, membina kerangka dan menulis karangan pada tahap terhad.</t>
  </si>
  <si>
    <t>Menulis jawapan secara kritis dan kreatif, mencatat  maklumat, membina kerangka dan menulis karangan pada tahap sesuai.</t>
  </si>
  <si>
    <t>Menulis jawapan secara kritis dan kreatif, mencatat  maklumat, membina kerangka dan menulis karangan yang betul pada tahap kukuh.</t>
  </si>
  <si>
    <t>Menulis jawapan secara kritis dan kreatif, mencatat  maklumat, membina kerangka dan menulis karangan pada tahap terperinci.</t>
  </si>
  <si>
    <t xml:space="preserve">Menulis jawapan secara kritis dan kreatif, mencatat  maklumat, membina kerangka dan menulis karangan pada tahap sangat terperinci, konsisten, dan menjadi model teladan.  </t>
  </si>
  <si>
    <t>MENULIS KELOMPOK TIGA</t>
  </si>
  <si>
    <t>Menulis teks secara kohesi dan koheren; menghasilkan penulisan imaginatif dan deskriptif; dan menulis ulasan pada tahap sangat terhad.</t>
  </si>
  <si>
    <t>Menulis teks secara kohesi dan koheren; menghasilkan penulisan imaginatif dan deskriptif; dan menulis ulasan pada tahap terhad.</t>
  </si>
  <si>
    <t>Menulis teks secara kohesi dan koheren; menghasilkan penulisan imaginatif dan deskriptif; dan menulis ulasan pada tahap sesuai.</t>
  </si>
  <si>
    <t>Menulis teks secara kohesi dan koheren; menghasilkan penulisan imaginatif dan deskriptif; dan menulis ulasan pada tahap kukuh.</t>
  </si>
  <si>
    <t>Menulis teks secara kohesi dan koheren; menghasilkan penulisan imaginatif dan deskriptif; dan menulis ulasan pada tahap terperinci.</t>
  </si>
  <si>
    <t>Menulis teks untuk menyampaikan maklumat secara kohesi dan koheren dengan menggunakan bahasa yang santun; menghasilkan draf penulisan dan penulisan kreatif dengan betul pada tahap sangat terperinci, konsisten, dan menjadi model teladan.</t>
  </si>
  <si>
    <t>Memberikan respons  dengan betul terhadap jenis ayat dan ragam ayat yang diperdengarkan pada tahap terperinci.</t>
  </si>
  <si>
    <t>KESELURUHAN ( B )</t>
  </si>
  <si>
    <t>KESELURUHAN ( DT )</t>
  </si>
  <si>
    <t>Membaca dan memahami  maklumat untuk  membuat ulasan, rumusan dan keputusan dengan betul pada tahap sangat terhad.</t>
  </si>
  <si>
    <t>KESELURUHAN ( T )</t>
  </si>
  <si>
    <t>Berkomunikasi secara bertatasusila bagi menyatakan permintaan; memperoleh  dan menyampaikan maklumat; dan mengemukakan pendapat pada tahap sangat terhad.</t>
  </si>
  <si>
    <t>KESELURUHAN DT</t>
  </si>
  <si>
    <t>KESELURUHAN B</t>
  </si>
  <si>
    <t>KESELURUHAN T</t>
  </si>
  <si>
    <t>Murid mempamerkan kebolehan mendengar, memahami dan memberi respons;dan menyampaikan maklumat secara bertatasusila dalam pelbagai situasi pada tahap sangat terhad.</t>
  </si>
  <si>
    <t>Murid mempamerkan kebolehan mendengar, memahami dan memberi respons;dan menyampaikan maklumat secara bertatasusila dalam pelbagai situasi pada tahap terhad.</t>
  </si>
  <si>
    <t>Murid berupaya mempamerkan kebolehan mendengar, Mendengar, memahami dan memberi respons; dan menyampaikan maklumat secara bertatasusila dalam pelbagai situasi pada tahap sesuai.</t>
  </si>
  <si>
    <t>Murid berupaya mempamerkan kebolehan mendengar, memahami dan memberi respons; dan menyampaikan maklumat secara bertatasusila dalam pelbagai situasi pada tahap kukuh.</t>
  </si>
  <si>
    <t>Murid berupaya mempamerkan kebolehan mendengar, memahami dan memberi respons; dan menyampaikan maklumat secara bertatasusila dalam pelbagai situasi pada tahap terperinci.</t>
  </si>
  <si>
    <t>Murid berupaya mempamerkan kebolehan mendengar, memahami dan memberi respons; dan menyampaikan maklumat secara bertatasusila dalam pelbagai situasi pada tahap sangat terperinci, konsisten dan menjadi model teladan.</t>
  </si>
  <si>
    <t>Murid mempamerkan kebolehan membaca, memahami pelbagai bahan bacaan dengan lancar, sebutan yang jelas dan intonasi yang betul; serta menaakul dan memindahkan maklumat  pada tahap sangat terhad.</t>
  </si>
  <si>
    <t>Murid mempamerkan kebolehan membaca, memahami pelbagai bahan bacaan dengan lancar, sebutan yang jelas dan intonasi yang betul; serta menaakul dan memindahkan maklumat  pada tahap terhad.</t>
  </si>
  <si>
    <t>Murid berupaya mempamerkan kebolehan membaca, memahami pelbagai bahan bacaan dengan lancar, sebutan yang jelas dan intonasi yang betul; serta menaakul dan memindahkan maklumat  pada tahap sesuai.</t>
  </si>
  <si>
    <t>Murid berupaya mempamerkan kebolehan membaca, memahami pelbagai bahan bacaan dengan lancar, sebutan yang jelas dan intonasi yang betul; serta menaakul dan memindahkan maklumat  pada tahap kukuh.</t>
  </si>
  <si>
    <t>Murid berupaya mempamerkan kebolehan membaca, memahami pelbagai bahan bacaan dengan lancar, sebutan yang jelas dan intonasi yang betul; serta menaakul dan memindahkan maklumat  pada tahap terperinci.</t>
  </si>
  <si>
    <t>Murid berupaya mempamerkan kebolehan membaca, memahami pelbagai bahan bacaan dengan lancar, sebutan yang jelas dan intonasi yang betul; serta menaakul dan memindahkan maklumat  pada tahap sangat terperinci, konsisten dan menjadi model teladan.</t>
  </si>
  <si>
    <t>Murid mempamerkan kebolehan menulis dan mengedit untuk menyampaikan maklumat; serta menghasilkan penulisan kreatif dalam pelbagai genre dengan menggunakan sistem bahasa yang betul pada tahap sangat terhad.</t>
  </si>
  <si>
    <t>Murid mempamerkan kebolehan menulis dan mengedit untuk menyampaikan maklumat; serta menghasilkan penulisan kreatif dalam pelbagai genre dengan menggunakan sistem bahasa yang betul pada tahap terhad.</t>
  </si>
  <si>
    <t>Murid berupaya mempamerkan kebolehan menulis dan mengedit untuk menyampaikan maklumat; serta menghasilkan penulisan kreatif dalam pelbagai genre dengan menggunakan sistem bahasa yang betul pada tahap sesuai.</t>
  </si>
  <si>
    <t>Murid berupaya mempamerkan kebolehan menulis dan mengedit untuk menyampaikan maklumat; serta menghasilkan penulisan kreatif dalam pelbagai genre dengan menggunakan sistem bahasa yang betul pada tahap kukuh.</t>
  </si>
  <si>
    <t>Murid berupaya mempamerkan kebolehan menulis dan mengedit untuk menyampaikan maklumat; serta menghasilkan penulisan kreatif dalam pelbagai genre dengan menggunakan sistem bahasa yang betul pada tahap terperinci.</t>
  </si>
  <si>
    <t>Murid berupaya mempamerkan kebolehan menulis dan mengedit untuk menyampaikan maklumat; serta menghasilkan penulisan kreatif dalam pelbagai genre dengan menggunakan sistem bahasa yang betul pada tahap sangat terperinci, konsisten dan menjadi model teladan.</t>
  </si>
  <si>
    <t xml:space="preserve">Murid  mempamerkan tahap pengetahuan bahasa dan kecekapan berbahasa yang sangat lemah, sangat terhad dan  memerlukan banyak bimbingan, panduan dan latihan dalam kemahiran bahasa. </t>
  </si>
  <si>
    <t xml:space="preserve">Murid mempamerkan tahap pengetahuan bahasa dan kecekapan berbahasa yang lemah, terhad dan  memerlukan sedikit bimbingan, panduan, dan latihan dalam kemahiran bahasa. </t>
  </si>
  <si>
    <t xml:space="preserve">Murid berupaya  mempamerkan tahap pengetahuan bahasa dan kecekapan berbahasa yang sederhana dan  berupaya mengungkapkan idea serta menguasai kemahiran berfikir yang asas  tanpa bimbingan dalam kemahiran bahasa. </t>
  </si>
  <si>
    <t xml:space="preserve">Murid berupaya mempamerkan tahap pengetahuan bahasa dan kecekapan berbahasa yang baik, dapat mengaplikasikan pengetahuan bahasa dengan berkesan, berupaya mengungkapkan idea,  menguasai kemahiran berfikir yang kritis,  dan mengamalkan pembelajaran kendiri secara minimum dalam kemahiran bahasa. </t>
  </si>
  <si>
    <t xml:space="preserve">Murid berupaya mempamerkan tahap pengetahuan bahasa dan kecekapan berbahasa yang tinggi, berupaya mengungkapkan idea dengan jelas dan terperinci, berkomunikasi secara efektif, mengaplikasikan pengetahuan bahasa yang lebih kompleks, menguasai kemahiran berfikir yang kritis dan kreatif, serta mengamalkan pembelajaran secara kendiri dalam kemahiran bahasa. </t>
  </si>
  <si>
    <t>Murid berupaya mempamerkan tahap pengetahuan bahasa dan kecekapan berbahasa yang cemerlang dan konsisten, berupaya mengungkapkan idea dengan jelas, terperinci dan tersusun, menguasai kemahiran berfikir yang kritis, kreatif dan inovatif, berkomunikasi secara efektif dan penuh keyakinan, mengamalkan pembelajaran secara kendiri serta menjadi model teladan kepada murid yang lain dalam kemahiran bahasa.</t>
  </si>
  <si>
    <t>3.3.3 3.3.4 3.5.2 3.6.1 3.6.2</t>
  </si>
  <si>
    <t>MOHAMAD FARIS BIN HAKIM</t>
  </si>
  <si>
    <t>1.2.6
 1.3.1
 1.3.2
 1.3.3</t>
    <phoneticPr fontId="39" type="noConversion"/>
  </si>
  <si>
    <t>1.5.1 
1.5.2</t>
    <phoneticPr fontId="39" type="noConversion"/>
  </si>
  <si>
    <t>JANTINA</t>
    <phoneticPr fontId="39" type="noConversion"/>
  </si>
  <si>
    <t>SJK(C)  FOON YEW 1</t>
    <phoneticPr fontId="39" type="noConversion"/>
  </si>
  <si>
    <t xml:space="preserve">JALAN KEBUN TEH </t>
    <phoneticPr fontId="39" type="noConversion"/>
  </si>
  <si>
    <t>80250 JOHOR BAHRU, JOHOR</t>
    <phoneticPr fontId="39" type="noConversion"/>
  </si>
  <si>
    <t>6M</t>
    <phoneticPr fontId="39" type="noConversion"/>
  </si>
  <si>
    <t>2.2.3
2.3.1
2.3.2</t>
    <phoneticPr fontId="39" type="noConversion"/>
  </si>
  <si>
    <t>2.4.1 
2.4.2
2.4.3</t>
    <phoneticPr fontId="39" type="noConversion"/>
  </si>
  <si>
    <t xml:space="preserve">3.7.1 
3.7.2
3.9.1 </t>
    <phoneticPr fontId="39" type="noConversion"/>
  </si>
  <si>
    <t>EN. TEO BOONG SAI</t>
    <phoneticPr fontId="39" type="noConversion"/>
  </si>
</sst>
</file>

<file path=xl/styles.xml><?xml version="1.0" encoding="utf-8"?>
<styleSheet xmlns="http://schemas.openxmlformats.org/spreadsheetml/2006/main">
  <numFmts count="2">
    <numFmt numFmtId="176" formatCode="0.000"/>
    <numFmt numFmtId="177" formatCode="000000\-00\-0000"/>
  </numFmts>
  <fonts count="40">
    <font>
      <sz val="11"/>
      <color theme="1"/>
      <name val="宋体"/>
      <family val="2"/>
      <scheme val="minor"/>
    </font>
    <font>
      <sz val="11"/>
      <color theme="1"/>
      <name val="Arial"/>
      <family val="2"/>
    </font>
    <font>
      <sz val="9"/>
      <color indexed="81"/>
      <name val="Tahoma"/>
      <family val="2"/>
    </font>
    <font>
      <sz val="11"/>
      <color theme="1"/>
      <name val="Arial Narrow"/>
      <family val="2"/>
    </font>
    <font>
      <b/>
      <sz val="11"/>
      <color theme="1"/>
      <name val="Arial Narrow"/>
      <family val="2"/>
    </font>
    <font>
      <sz val="12"/>
      <color theme="1"/>
      <name val="Arial Narrow"/>
      <family val="2"/>
    </font>
    <font>
      <sz val="12"/>
      <name val="Arial Narrow"/>
      <family val="2"/>
    </font>
    <font>
      <b/>
      <sz val="12"/>
      <name val="Arial Narrow"/>
      <family val="2"/>
    </font>
    <font>
      <b/>
      <sz val="12"/>
      <color theme="1"/>
      <name val="Arial Narrow"/>
      <family val="2"/>
    </font>
    <font>
      <b/>
      <sz val="12"/>
      <color rgb="FFFF0000"/>
      <name val="Arial Narrow"/>
      <family val="2"/>
    </font>
    <font>
      <b/>
      <sz val="11"/>
      <name val="Arial Narrow"/>
      <family val="2"/>
    </font>
    <font>
      <b/>
      <sz val="12"/>
      <color theme="0"/>
      <name val="Arial Narrow"/>
      <family val="2"/>
    </font>
    <font>
      <sz val="12"/>
      <color theme="0"/>
      <name val="Arial Narrow"/>
      <family val="2"/>
    </font>
    <font>
      <b/>
      <sz val="11"/>
      <color theme="0"/>
      <name val="Arial Narrow"/>
      <family val="2"/>
    </font>
    <font>
      <sz val="11"/>
      <name val="Arial Narrow"/>
      <family val="2"/>
    </font>
    <font>
      <sz val="11"/>
      <color theme="0"/>
      <name val="Arial Narrow"/>
      <family val="2"/>
    </font>
    <font>
      <b/>
      <u/>
      <sz val="11"/>
      <color theme="0"/>
      <name val="Arial Narrow"/>
      <family val="2"/>
    </font>
    <font>
      <b/>
      <sz val="14"/>
      <name val="Arial Narrow"/>
      <family val="2"/>
    </font>
    <font>
      <b/>
      <sz val="12"/>
      <color theme="3"/>
      <name val="Arial Narrow"/>
      <family val="2"/>
    </font>
    <font>
      <b/>
      <sz val="16"/>
      <color theme="1"/>
      <name val="Arial Narrow"/>
      <family val="2"/>
    </font>
    <font>
      <b/>
      <sz val="16"/>
      <name val="Arial Narrow"/>
      <family val="2"/>
    </font>
    <font>
      <b/>
      <sz val="16"/>
      <color theme="8" tint="-0.249977111117893"/>
      <name val="Arial Narrow"/>
      <family val="2"/>
    </font>
    <font>
      <sz val="11"/>
      <color theme="8" tint="-0.249977111117893"/>
      <name val="Arial Narrow"/>
      <family val="2"/>
    </font>
    <font>
      <b/>
      <sz val="11"/>
      <color theme="8" tint="-0.249977111117893"/>
      <name val="Arial Narrow"/>
      <family val="2"/>
    </font>
    <font>
      <b/>
      <sz val="11"/>
      <color rgb="FFFF0000"/>
      <name val="Aharoni"/>
      <charset val="177"/>
    </font>
    <font>
      <b/>
      <sz val="18"/>
      <name val="Arial Narrow"/>
      <family val="2"/>
    </font>
    <font>
      <b/>
      <sz val="20"/>
      <color theme="1"/>
      <name val="Arial Narrow"/>
      <family val="2"/>
    </font>
    <font>
      <b/>
      <sz val="14"/>
      <color rgb="FF000099"/>
      <name val="Arial Narrow"/>
      <family val="2"/>
    </font>
    <font>
      <b/>
      <sz val="12"/>
      <color rgb="FF000099"/>
      <name val="Arial Narrow"/>
      <family val="2"/>
    </font>
    <font>
      <sz val="18"/>
      <color theme="1"/>
      <name val="Arial Narrow"/>
      <family val="2"/>
    </font>
    <font>
      <b/>
      <sz val="11"/>
      <color theme="1"/>
      <name val="Arial"/>
      <family val="2"/>
    </font>
    <font>
      <sz val="10"/>
      <color theme="1"/>
      <name val="Arial"/>
      <family val="2"/>
    </font>
    <font>
      <b/>
      <sz val="26"/>
      <name val="宋体"/>
      <family val="2"/>
      <scheme val="minor"/>
    </font>
    <font>
      <b/>
      <sz val="12"/>
      <color theme="1"/>
      <name val="Arial"/>
      <family val="2"/>
    </font>
    <font>
      <sz val="14"/>
      <color theme="1"/>
      <name val="Arial Narrow"/>
      <family val="2"/>
    </font>
    <font>
      <sz val="14"/>
      <name val="Arial Narrow"/>
      <family val="2"/>
    </font>
    <font>
      <sz val="16"/>
      <color theme="1"/>
      <name val="Arial"/>
      <family val="2"/>
    </font>
    <font>
      <sz val="12"/>
      <color theme="1"/>
      <name val="Arial"/>
      <family val="2"/>
    </font>
    <font>
      <sz val="22"/>
      <name val="Arial Narrow"/>
      <family val="2"/>
    </font>
    <font>
      <sz val="9"/>
      <name val="宋体"/>
      <family val="3"/>
      <charset val="134"/>
      <scheme val="minor"/>
    </font>
  </fonts>
  <fills count="18">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499984740745262"/>
        <bgColor indexed="64"/>
      </patternFill>
    </fill>
    <fill>
      <patternFill patternType="solid">
        <fgColor theme="8" tint="-0.249977111117893"/>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rgb="FFFFFF00"/>
        <bgColor indexed="64"/>
      </patternFill>
    </fill>
    <fill>
      <patternFill patternType="solid">
        <fgColor theme="8" tint="0.39997558519241921"/>
        <bgColor indexed="64"/>
      </patternFill>
    </fill>
    <fill>
      <patternFill patternType="solid">
        <fgColor rgb="FFFFFF66"/>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219">
    <xf numFmtId="0" fontId="0" fillId="0" borderId="0" xfId="0"/>
    <xf numFmtId="0" fontId="3" fillId="0" borderId="0" xfId="0" applyFont="1"/>
    <xf numFmtId="0" fontId="4" fillId="0" borderId="0" xfId="0" applyFont="1" applyBorder="1" applyAlignment="1"/>
    <xf numFmtId="0" fontId="5" fillId="0" borderId="0" xfId="0" applyFont="1"/>
    <xf numFmtId="0" fontId="5" fillId="4" borderId="0" xfId="0" applyFont="1" applyFill="1" applyBorder="1"/>
    <xf numFmtId="0" fontId="5" fillId="4" borderId="8" xfId="0" applyFont="1" applyFill="1" applyBorder="1"/>
    <xf numFmtId="0" fontId="5" fillId="4" borderId="6" xfId="0" applyFont="1" applyFill="1" applyBorder="1"/>
    <xf numFmtId="0" fontId="5" fillId="4" borderId="7" xfId="0" applyFont="1" applyFill="1" applyBorder="1"/>
    <xf numFmtId="0" fontId="5" fillId="4" borderId="9" xfId="0" applyFont="1" applyFill="1" applyBorder="1"/>
    <xf numFmtId="0" fontId="3" fillId="0" borderId="0" xfId="0" applyFont="1" applyProtection="1">
      <protection locked="0"/>
    </xf>
    <xf numFmtId="0" fontId="14" fillId="2" borderId="0" xfId="0" applyFont="1" applyFill="1" applyBorder="1" applyAlignment="1">
      <alignment horizontal="center"/>
    </xf>
    <xf numFmtId="0" fontId="10" fillId="2" borderId="0" xfId="0" applyFont="1" applyFill="1" applyBorder="1"/>
    <xf numFmtId="0" fontId="10" fillId="2" borderId="0" xfId="0" applyFont="1" applyFill="1" applyBorder="1" applyAlignment="1">
      <alignment horizontal="center"/>
    </xf>
    <xf numFmtId="0" fontId="10" fillId="2" borderId="0" xfId="0" applyFont="1" applyFill="1" applyBorder="1" applyAlignment="1"/>
    <xf numFmtId="0" fontId="10" fillId="2" borderId="0" xfId="0" applyFont="1" applyFill="1" applyBorder="1" applyAlignment="1">
      <alignment horizontal="right"/>
    </xf>
    <xf numFmtId="0" fontId="10" fillId="2" borderId="0" xfId="0" applyFont="1" applyFill="1" applyBorder="1" applyAlignment="1">
      <alignment vertical="center"/>
    </xf>
    <xf numFmtId="0" fontId="14" fillId="2" borderId="0" xfId="0" applyFont="1" applyFill="1" applyBorder="1"/>
    <xf numFmtId="0" fontId="12" fillId="4" borderId="0" xfId="0" applyFont="1" applyFill="1"/>
    <xf numFmtId="0" fontId="5" fillId="0" borderId="1" xfId="0" applyFont="1" applyBorder="1" applyAlignment="1" applyProtection="1">
      <alignment horizontal="center" vertical="center"/>
      <protection locked="0"/>
    </xf>
    <xf numFmtId="0" fontId="5" fillId="0" borderId="1" xfId="0" applyFont="1" applyBorder="1" applyAlignment="1" applyProtection="1">
      <alignment vertical="center"/>
      <protection locked="0"/>
    </xf>
    <xf numFmtId="0" fontId="5" fillId="0" borderId="0" xfId="0" applyFont="1" applyAlignment="1">
      <alignment vertical="center"/>
    </xf>
    <xf numFmtId="0" fontId="5" fillId="0" borderId="4" xfId="0" applyFont="1" applyBorder="1" applyAlignment="1" applyProtection="1">
      <alignment horizontal="center" vertical="center"/>
      <protection locked="0"/>
    </xf>
    <xf numFmtId="0" fontId="5" fillId="0" borderId="4" xfId="0" applyFont="1" applyBorder="1" applyAlignment="1" applyProtection="1">
      <alignment vertical="center"/>
      <protection locked="0"/>
    </xf>
    <xf numFmtId="0" fontId="10" fillId="8" borderId="6" xfId="0" applyFont="1" applyFill="1" applyBorder="1" applyAlignment="1">
      <alignment horizontal="left"/>
    </xf>
    <xf numFmtId="0" fontId="10" fillId="8" borderId="0" xfId="0" applyFont="1" applyFill="1" applyBorder="1" applyAlignment="1">
      <alignment horizontal="left"/>
    </xf>
    <xf numFmtId="0" fontId="5" fillId="2" borderId="0" xfId="0" applyFont="1" applyFill="1"/>
    <xf numFmtId="0" fontId="5" fillId="2" borderId="0" xfId="0" applyFont="1" applyFill="1" applyAlignment="1">
      <alignment vertical="center"/>
    </xf>
    <xf numFmtId="0" fontId="7" fillId="2" borderId="0" xfId="0" applyFont="1" applyFill="1" applyAlignment="1">
      <alignment vertical="center"/>
    </xf>
    <xf numFmtId="0" fontId="7" fillId="9" borderId="1" xfId="0" applyFont="1" applyFill="1" applyBorder="1" applyAlignment="1">
      <alignment horizontal="center" vertical="center"/>
    </xf>
    <xf numFmtId="176" fontId="9" fillId="0" borderId="1" xfId="0" applyNumberFormat="1" applyFont="1" applyBorder="1" applyAlignment="1">
      <alignment horizontal="center" vertical="center"/>
    </xf>
    <xf numFmtId="176" fontId="9" fillId="0" borderId="4" xfId="0" applyNumberFormat="1" applyFont="1" applyBorder="1" applyAlignment="1">
      <alignment horizontal="center" vertical="center"/>
    </xf>
    <xf numFmtId="0" fontId="5" fillId="4" borderId="5" xfId="0" applyFont="1" applyFill="1" applyBorder="1"/>
    <xf numFmtId="0" fontId="3" fillId="4" borderId="0" xfId="0" applyFont="1" applyFill="1"/>
    <xf numFmtId="0" fontId="3" fillId="0" borderId="0" xfId="0" applyFont="1" applyAlignment="1">
      <alignment horizontal="center" vertical="center"/>
    </xf>
    <xf numFmtId="0" fontId="3" fillId="0" borderId="0" xfId="0" applyFont="1" applyAlignment="1">
      <alignment horizontal="left"/>
    </xf>
    <xf numFmtId="0" fontId="3" fillId="6" borderId="0" xfId="0" applyFont="1" applyFill="1"/>
    <xf numFmtId="0" fontId="3" fillId="4" borderId="1" xfId="0" applyFont="1" applyFill="1" applyBorder="1" applyAlignment="1">
      <alignment horizontal="center"/>
    </xf>
    <xf numFmtId="0" fontId="3" fillId="6" borderId="0" xfId="0" applyFont="1" applyFill="1" applyAlignment="1">
      <alignment horizontal="center"/>
    </xf>
    <xf numFmtId="0" fontId="3" fillId="4" borderId="2" xfId="0" applyFont="1" applyFill="1" applyBorder="1" applyAlignment="1">
      <alignment horizontal="center"/>
    </xf>
    <xf numFmtId="0" fontId="10" fillId="7" borderId="1" xfId="0" applyFont="1" applyFill="1" applyBorder="1" applyAlignment="1">
      <alignment horizontal="center" vertical="center"/>
    </xf>
    <xf numFmtId="0" fontId="7" fillId="7" borderId="1" xfId="0" applyFont="1" applyFill="1" applyBorder="1" applyAlignment="1">
      <alignment horizontal="center"/>
    </xf>
    <xf numFmtId="0" fontId="3" fillId="8" borderId="1" xfId="0" applyFont="1" applyFill="1" applyBorder="1" applyAlignment="1">
      <alignment horizontal="center"/>
    </xf>
    <xf numFmtId="0" fontId="4" fillId="4" borderId="1" xfId="0" applyFont="1" applyFill="1" applyBorder="1" applyAlignment="1">
      <alignment horizontal="center"/>
    </xf>
    <xf numFmtId="0" fontId="12" fillId="8" borderId="0" xfId="0" applyFont="1" applyFill="1"/>
    <xf numFmtId="0" fontId="11" fillId="8" borderId="0" xfId="0" applyFont="1" applyFill="1" applyAlignment="1" applyProtection="1">
      <protection locked="0"/>
    </xf>
    <xf numFmtId="0" fontId="18" fillId="8" borderId="0" xfId="0" applyFont="1" applyFill="1" applyAlignment="1">
      <alignment horizontal="right" vertical="center"/>
    </xf>
    <xf numFmtId="0" fontId="11" fillId="8" borderId="0" xfId="0" applyFont="1" applyFill="1"/>
    <xf numFmtId="0" fontId="19" fillId="2" borderId="0" xfId="0" applyFont="1" applyFill="1" applyAlignment="1">
      <alignment horizontal="center" vertical="center"/>
    </xf>
    <xf numFmtId="0" fontId="21" fillId="2" borderId="0" xfId="0" applyFont="1" applyFill="1" applyAlignment="1">
      <alignment horizontal="center" vertical="center"/>
    </xf>
    <xf numFmtId="0" fontId="21" fillId="2" borderId="0" xfId="0" applyFont="1" applyFill="1" applyBorder="1" applyAlignment="1">
      <alignment horizontal="center" vertical="center"/>
    </xf>
    <xf numFmtId="0" fontId="3" fillId="2" borderId="0" xfId="0" applyFont="1" applyFill="1"/>
    <xf numFmtId="0" fontId="22" fillId="2" borderId="0" xfId="0" applyFont="1" applyFill="1" applyBorder="1"/>
    <xf numFmtId="0" fontId="22" fillId="2" borderId="0" xfId="0" applyFont="1" applyFill="1" applyBorder="1" applyAlignment="1">
      <alignment horizontal="center"/>
    </xf>
    <xf numFmtId="0" fontId="14" fillId="0" borderId="0" xfId="0" applyFont="1"/>
    <xf numFmtId="0" fontId="20" fillId="2" borderId="0" xfId="0" applyFont="1" applyFill="1" applyAlignment="1">
      <alignment horizontal="center" vertical="center"/>
    </xf>
    <xf numFmtId="0" fontId="20" fillId="2" borderId="0" xfId="0" applyFont="1" applyFill="1" applyBorder="1" applyAlignment="1">
      <alignment horizontal="center" vertical="center"/>
    </xf>
    <xf numFmtId="0" fontId="14" fillId="2" borderId="0" xfId="0" applyFont="1" applyFill="1"/>
    <xf numFmtId="0" fontId="17" fillId="2" borderId="0" xfId="0" applyFont="1" applyFill="1" applyBorder="1" applyAlignment="1">
      <alignment horizontal="left"/>
    </xf>
    <xf numFmtId="0" fontId="23" fillId="2" borderId="0" xfId="0" applyFont="1" applyFill="1" applyBorder="1" applyAlignment="1">
      <alignment horizontal="center"/>
    </xf>
    <xf numFmtId="0" fontId="23" fillId="2" borderId="0" xfId="0" applyFont="1" applyFill="1" applyBorder="1"/>
    <xf numFmtId="0" fontId="13" fillId="2" borderId="0" xfId="0" applyFont="1" applyFill="1" applyBorder="1"/>
    <xf numFmtId="0" fontId="3" fillId="2" borderId="0" xfId="0" applyFont="1" applyFill="1" applyAlignment="1">
      <alignment horizontal="center"/>
    </xf>
    <xf numFmtId="0" fontId="22" fillId="2" borderId="0" xfId="0" applyFont="1" applyFill="1" applyBorder="1" applyAlignment="1"/>
    <xf numFmtId="0" fontId="23" fillId="2" borderId="0" xfId="0" applyFont="1" applyFill="1" applyBorder="1" applyAlignment="1"/>
    <xf numFmtId="0" fontId="17" fillId="2" borderId="0" xfId="0" applyFont="1" applyFill="1" applyBorder="1"/>
    <xf numFmtId="0" fontId="3" fillId="0" borderId="1" xfId="0" applyFont="1" applyBorder="1"/>
    <xf numFmtId="0" fontId="3" fillId="0" borderId="0" xfId="0" applyFont="1" applyBorder="1" applyAlignment="1"/>
    <xf numFmtId="0" fontId="3" fillId="0" borderId="0" xfId="0" applyFont="1" applyBorder="1"/>
    <xf numFmtId="0" fontId="3" fillId="0" borderId="10" xfId="0" applyFont="1" applyBorder="1"/>
    <xf numFmtId="0" fontId="3" fillId="0" borderId="0" xfId="0" applyFont="1" applyBorder="1" applyAlignment="1">
      <alignment horizontal="center"/>
    </xf>
    <xf numFmtId="0" fontId="3" fillId="0" borderId="1" xfId="0" applyFont="1" applyBorder="1" applyAlignment="1">
      <alignment horizontal="left"/>
    </xf>
    <xf numFmtId="0" fontId="5" fillId="4" borderId="1" xfId="0" applyFont="1" applyFill="1" applyBorder="1" applyAlignment="1" applyProtection="1">
      <alignment vertical="center"/>
      <protection locked="0"/>
    </xf>
    <xf numFmtId="0" fontId="5" fillId="0" borderId="1" xfId="0" applyFont="1" applyBorder="1" applyAlignment="1">
      <alignment horizontal="center" vertical="center"/>
    </xf>
    <xf numFmtId="177" fontId="5" fillId="0" borderId="1" xfId="0"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protection hidden="1"/>
    </xf>
    <xf numFmtId="0" fontId="5" fillId="2" borderId="1" xfId="0" applyFont="1" applyFill="1" applyBorder="1" applyAlignment="1" applyProtection="1">
      <alignment vertical="center" wrapText="1"/>
      <protection hidden="1"/>
    </xf>
    <xf numFmtId="0" fontId="5" fillId="4" borderId="0" xfId="0" applyFont="1" applyFill="1" applyBorder="1" applyAlignment="1">
      <alignment horizontal="center"/>
    </xf>
    <xf numFmtId="0" fontId="5" fillId="2" borderId="2" xfId="0" applyFont="1" applyFill="1" applyBorder="1" applyAlignment="1">
      <alignment horizontal="center" vertical="center"/>
    </xf>
    <xf numFmtId="0" fontId="3" fillId="0" borderId="0" xfId="0" applyFont="1" applyBorder="1" applyAlignment="1">
      <alignment horizontal="center"/>
    </xf>
    <xf numFmtId="0" fontId="5" fillId="2" borderId="1" xfId="0" applyFont="1" applyFill="1" applyBorder="1" applyAlignment="1">
      <alignment horizontal="center" vertical="center"/>
    </xf>
    <xf numFmtId="0" fontId="4" fillId="0" borderId="0" xfId="0" applyFont="1" applyBorder="1" applyAlignment="1">
      <alignment horizontal="center"/>
    </xf>
    <xf numFmtId="0" fontId="5" fillId="4" borderId="0" xfId="0" applyFont="1" applyFill="1" applyBorder="1" applyAlignment="1" applyProtection="1">
      <protection locked="0"/>
    </xf>
    <xf numFmtId="0" fontId="5" fillId="4" borderId="0" xfId="0" applyFont="1" applyFill="1" applyBorder="1" applyAlignment="1"/>
    <xf numFmtId="0" fontId="7" fillId="8" borderId="5" xfId="0" applyFont="1" applyFill="1" applyBorder="1" applyAlignment="1">
      <alignment vertical="center"/>
    </xf>
    <xf numFmtId="0" fontId="7" fillId="8" borderId="11" xfId="0" applyFont="1" applyFill="1" applyBorder="1" applyAlignment="1">
      <alignment vertical="center"/>
    </xf>
    <xf numFmtId="0" fontId="7" fillId="8" borderId="6" xfId="0" applyFont="1" applyFill="1" applyBorder="1" applyAlignment="1">
      <alignment vertical="center"/>
    </xf>
    <xf numFmtId="0" fontId="7" fillId="8" borderId="12" xfId="0" applyFont="1" applyFill="1" applyBorder="1" applyAlignment="1">
      <alignment vertical="center"/>
    </xf>
    <xf numFmtId="0" fontId="7" fillId="8" borderId="7" xfId="0" applyFont="1" applyFill="1" applyBorder="1" applyAlignment="1">
      <alignment vertical="center"/>
    </xf>
    <xf numFmtId="0" fontId="7" fillId="8" borderId="13" xfId="0" applyFont="1" applyFill="1" applyBorder="1" applyAlignment="1">
      <alignment vertical="center"/>
    </xf>
    <xf numFmtId="0" fontId="3" fillId="0" borderId="0" xfId="0" applyFont="1" applyAlignment="1">
      <alignment vertical="center"/>
    </xf>
    <xf numFmtId="0" fontId="15" fillId="8" borderId="0" xfId="0" applyFont="1" applyFill="1" applyBorder="1" applyAlignment="1">
      <alignment horizontal="center" vertical="center"/>
    </xf>
    <xf numFmtId="0" fontId="16" fillId="8" borderId="0" xfId="0" applyFont="1" applyFill="1" applyBorder="1" applyAlignment="1">
      <alignment horizontal="center" vertical="center"/>
    </xf>
    <xf numFmtId="0" fontId="27" fillId="2" borderId="0" xfId="0" applyFont="1" applyFill="1" applyBorder="1" applyAlignment="1">
      <alignment horizontal="left"/>
    </xf>
    <xf numFmtId="0" fontId="6" fillId="2" borderId="0" xfId="0" applyFont="1" applyFill="1" applyAlignment="1">
      <alignment horizontal="right" vertical="center"/>
    </xf>
    <xf numFmtId="0" fontId="29" fillId="2" borderId="0" xfId="0" applyFont="1" applyFill="1" applyAlignment="1">
      <alignment vertical="center"/>
    </xf>
    <xf numFmtId="0" fontId="8" fillId="0" borderId="0" xfId="0" applyFont="1" applyFill="1" applyBorder="1" applyAlignment="1" applyProtection="1">
      <protection locked="0"/>
    </xf>
    <xf numFmtId="0" fontId="5" fillId="2" borderId="0" xfId="0" applyFont="1" applyFill="1" applyAlignment="1">
      <alignment horizontal="center"/>
    </xf>
    <xf numFmtId="0" fontId="8" fillId="0" borderId="0" xfId="0" applyFont="1" applyFill="1" applyBorder="1" applyAlignment="1" applyProtection="1">
      <alignment horizontal="center"/>
      <protection locked="0"/>
    </xf>
    <xf numFmtId="0" fontId="5" fillId="4" borderId="9" xfId="0" applyFont="1" applyFill="1" applyBorder="1" applyAlignment="1">
      <alignment horizontal="center"/>
    </xf>
    <xf numFmtId="0" fontId="5" fillId="0" borderId="0" xfId="0" applyFont="1" applyAlignment="1">
      <alignment horizontal="center"/>
    </xf>
    <xf numFmtId="0" fontId="11" fillId="8" borderId="0" xfId="0" applyFont="1" applyFill="1" applyAlignment="1" applyProtection="1">
      <alignment horizontal="center"/>
      <protection locked="0"/>
    </xf>
    <xf numFmtId="0" fontId="11" fillId="8" borderId="0" xfId="0" applyFont="1" applyFill="1" applyAlignment="1">
      <alignment horizontal="center"/>
    </xf>
    <xf numFmtId="0" fontId="5" fillId="2" borderId="0" xfId="0" applyFont="1" applyFill="1" applyAlignment="1">
      <alignment horizontal="center" vertical="center"/>
    </xf>
    <xf numFmtId="0" fontId="5" fillId="0" borderId="6" xfId="0" applyFont="1" applyBorder="1"/>
    <xf numFmtId="0" fontId="7" fillId="2" borderId="0" xfId="0" applyFont="1" applyFill="1" applyBorder="1" applyAlignment="1">
      <alignment vertical="top"/>
    </xf>
    <xf numFmtId="0" fontId="13" fillId="5" borderId="1" xfId="0" applyFont="1" applyFill="1" applyBorder="1" applyAlignment="1">
      <alignment horizontal="center" vertical="center"/>
    </xf>
    <xf numFmtId="0" fontId="13" fillId="5" borderId="1" xfId="0" applyFont="1" applyFill="1" applyBorder="1" applyAlignment="1">
      <alignment horizontal="center" vertical="center" wrapText="1"/>
    </xf>
    <xf numFmtId="0" fontId="13" fillId="5" borderId="2" xfId="0" applyFont="1" applyFill="1" applyBorder="1" applyAlignment="1">
      <alignment horizontal="center" vertical="center"/>
    </xf>
    <xf numFmtId="0" fontId="4" fillId="4" borderId="3" xfId="0" applyFont="1" applyFill="1" applyBorder="1" applyAlignment="1"/>
    <xf numFmtId="177" fontId="10" fillId="4" borderId="3" xfId="0" applyNumberFormat="1" applyFont="1" applyFill="1" applyBorder="1" applyAlignment="1"/>
    <xf numFmtId="0" fontId="10" fillId="4" borderId="3" xfId="0" applyFont="1" applyFill="1" applyBorder="1" applyAlignment="1"/>
    <xf numFmtId="0" fontId="10" fillId="4" borderId="3" xfId="0" applyNumberFormat="1" applyFont="1" applyFill="1" applyBorder="1" applyAlignment="1"/>
    <xf numFmtId="0" fontId="8" fillId="2" borderId="1" xfId="0" applyFont="1" applyFill="1" applyBorder="1" applyAlignment="1">
      <alignment horizontal="center" vertical="center"/>
    </xf>
    <xf numFmtId="0" fontId="6" fillId="8" borderId="0" xfId="0" applyFont="1" applyFill="1" applyBorder="1" applyAlignment="1" applyProtection="1">
      <alignment vertical="center"/>
      <protection locked="0"/>
    </xf>
    <xf numFmtId="0" fontId="1" fillId="0" borderId="0" xfId="0" applyFont="1"/>
    <xf numFmtId="0" fontId="1" fillId="0" borderId="0" xfId="0" applyFont="1" applyBorder="1" applyAlignment="1">
      <alignment horizontal="center" vertical="top"/>
    </xf>
    <xf numFmtId="0" fontId="30" fillId="0" borderId="0" xfId="0" applyFont="1" applyBorder="1" applyAlignment="1">
      <alignment horizontal="center" vertical="center"/>
    </xf>
    <xf numFmtId="0" fontId="1" fillId="0" borderId="10" xfId="0" applyFont="1" applyBorder="1" applyAlignment="1">
      <alignment horizontal="center" vertical="top"/>
    </xf>
    <xf numFmtId="0" fontId="1" fillId="0" borderId="1" xfId="0" applyFont="1" applyBorder="1" applyAlignment="1">
      <alignment horizontal="center" vertical="top"/>
    </xf>
    <xf numFmtId="0" fontId="1" fillId="0" borderId="0" xfId="0" applyFont="1" applyAlignment="1">
      <alignment horizontal="center" vertical="top"/>
    </xf>
    <xf numFmtId="0" fontId="10" fillId="2" borderId="0" xfId="0" applyFont="1" applyFill="1" applyBorder="1" applyAlignment="1">
      <alignment wrapText="1"/>
    </xf>
    <xf numFmtId="0" fontId="17" fillId="2" borderId="0" xfId="0" applyFont="1" applyFill="1" applyBorder="1" applyAlignment="1"/>
    <xf numFmtId="0" fontId="3" fillId="4" borderId="2" xfId="0" applyFont="1" applyFill="1" applyBorder="1" applyAlignment="1"/>
    <xf numFmtId="177" fontId="14" fillId="4" borderId="2" xfId="0" applyNumberFormat="1" applyFont="1" applyFill="1" applyBorder="1" applyAlignment="1">
      <alignment horizontal="left"/>
    </xf>
    <xf numFmtId="0" fontId="14" fillId="4" borderId="2" xfId="0" applyFont="1" applyFill="1" applyBorder="1" applyAlignment="1"/>
    <xf numFmtId="0" fontId="14" fillId="4" borderId="2" xfId="0" applyNumberFormat="1" applyFont="1" applyFill="1" applyBorder="1" applyAlignment="1"/>
    <xf numFmtId="0" fontId="34" fillId="2" borderId="14" xfId="0" applyFont="1" applyFill="1" applyBorder="1" applyAlignment="1">
      <alignment horizontal="center" vertical="center" wrapText="1"/>
    </xf>
    <xf numFmtId="0" fontId="25" fillId="8" borderId="4" xfId="0" applyFont="1" applyFill="1" applyBorder="1" applyAlignment="1">
      <alignment vertical="center"/>
    </xf>
    <xf numFmtId="0" fontId="25" fillId="8" borderId="15" xfId="0" applyFont="1" applyFill="1" applyBorder="1" applyAlignment="1">
      <alignment vertical="center"/>
    </xf>
    <xf numFmtId="0" fontId="7" fillId="8" borderId="15" xfId="0" applyFont="1" applyFill="1" applyBorder="1" applyAlignment="1">
      <alignment vertical="center"/>
    </xf>
    <xf numFmtId="0" fontId="7" fillId="8" borderId="10" xfId="0" applyFont="1" applyFill="1" applyBorder="1" applyAlignment="1">
      <alignment vertical="center"/>
    </xf>
    <xf numFmtId="0" fontId="36" fillId="0" borderId="0" xfId="0" applyFont="1" applyBorder="1" applyAlignment="1">
      <alignment horizontal="left" vertical="center"/>
    </xf>
    <xf numFmtId="0" fontId="30" fillId="0" borderId="2" xfId="0" applyFont="1" applyBorder="1" applyAlignment="1">
      <alignment horizontal="center" vertical="center"/>
    </xf>
    <xf numFmtId="0" fontId="36" fillId="0" borderId="0" xfId="0" applyFont="1" applyBorder="1" applyAlignment="1">
      <alignment vertical="top"/>
    </xf>
    <xf numFmtId="0" fontId="36" fillId="0" borderId="0" xfId="0" applyFont="1" applyBorder="1" applyAlignment="1">
      <alignment vertical="top" wrapText="1"/>
    </xf>
    <xf numFmtId="0" fontId="36" fillId="0" borderId="0" xfId="0" applyFont="1" applyBorder="1" applyAlignment="1">
      <alignment horizontal="center" vertical="top"/>
    </xf>
    <xf numFmtId="0" fontId="5" fillId="2" borderId="1" xfId="0" applyFont="1" applyFill="1" applyBorder="1" applyAlignment="1" applyProtection="1">
      <alignment horizontal="left" vertical="center" wrapText="1" indent="2"/>
      <protection hidden="1"/>
    </xf>
    <xf numFmtId="0" fontId="37" fillId="10" borderId="1" xfId="0" applyFont="1" applyFill="1" applyBorder="1" applyAlignment="1">
      <alignment horizontal="center" vertical="center"/>
    </xf>
    <xf numFmtId="0" fontId="6" fillId="12" borderId="0" xfId="0" applyFont="1" applyFill="1" applyBorder="1" applyAlignment="1">
      <alignment vertical="center" wrapText="1"/>
    </xf>
    <xf numFmtId="0" fontId="12" fillId="0" borderId="0" xfId="0" applyFont="1" applyFill="1" applyBorder="1"/>
    <xf numFmtId="0" fontId="5" fillId="0" borderId="0" xfId="0" applyFont="1" applyFill="1" applyBorder="1"/>
    <xf numFmtId="0" fontId="5" fillId="0" borderId="0" xfId="0" applyFont="1" applyFill="1" applyBorder="1" applyAlignment="1">
      <alignment vertical="center"/>
    </xf>
    <xf numFmtId="0" fontId="7" fillId="3" borderId="2" xfId="0" applyFont="1" applyFill="1" applyBorder="1" applyAlignment="1">
      <alignment horizontal="center" vertical="center"/>
    </xf>
    <xf numFmtId="176" fontId="9" fillId="0" borderId="2" xfId="0" applyNumberFormat="1" applyFont="1" applyBorder="1" applyAlignment="1">
      <alignment horizontal="center" vertical="center"/>
    </xf>
    <xf numFmtId="176" fontId="9" fillId="0" borderId="5" xfId="0" applyNumberFormat="1" applyFont="1" applyBorder="1" applyAlignment="1">
      <alignment horizontal="center" vertical="center"/>
    </xf>
    <xf numFmtId="1" fontId="7" fillId="11" borderId="1" xfId="0" applyNumberFormat="1" applyFont="1" applyFill="1" applyBorder="1" applyAlignment="1">
      <alignment horizontal="center" vertical="center"/>
    </xf>
    <xf numFmtId="0" fontId="8" fillId="15" borderId="1" xfId="0" applyFont="1" applyFill="1" applyBorder="1" applyAlignment="1" applyProtection="1">
      <alignment horizontal="center" vertical="center"/>
      <protection locked="0"/>
    </xf>
    <xf numFmtId="0" fontId="33" fillId="13" borderId="1" xfId="0" applyFont="1" applyFill="1" applyBorder="1" applyAlignment="1">
      <alignment horizontal="center" vertical="center"/>
    </xf>
    <xf numFmtId="0" fontId="37" fillId="0" borderId="1" xfId="0" applyFont="1" applyBorder="1" applyAlignment="1">
      <alignment horizontal="left" vertical="center" wrapText="1"/>
    </xf>
    <xf numFmtId="0" fontId="33" fillId="9" borderId="1" xfId="0" applyFont="1" applyFill="1" applyBorder="1" applyAlignment="1">
      <alignment vertical="center"/>
    </xf>
    <xf numFmtId="0" fontId="33" fillId="10" borderId="1" xfId="0" applyFont="1" applyFill="1" applyBorder="1" applyAlignment="1">
      <alignment horizontal="center" vertical="center"/>
    </xf>
    <xf numFmtId="0" fontId="37" fillId="0" borderId="1" xfId="0" applyFont="1" applyBorder="1" applyAlignment="1">
      <alignment horizontal="justify" vertical="center" wrapText="1"/>
    </xf>
    <xf numFmtId="0" fontId="37" fillId="0" borderId="0" xfId="0" applyFont="1" applyBorder="1" applyAlignment="1">
      <alignment vertical="center"/>
    </xf>
    <xf numFmtId="0" fontId="37" fillId="0" borderId="0" xfId="0" applyFont="1" applyBorder="1" applyAlignment="1">
      <alignment horizontal="left" vertical="center" wrapText="1"/>
    </xf>
    <xf numFmtId="0" fontId="37" fillId="0" borderId="1" xfId="0" applyFont="1" applyBorder="1" applyAlignment="1">
      <alignment vertical="center" wrapText="1"/>
    </xf>
    <xf numFmtId="0" fontId="37" fillId="0" borderId="0" xfId="0" applyFont="1" applyBorder="1" applyAlignment="1">
      <alignment vertical="center" wrapText="1"/>
    </xf>
    <xf numFmtId="0" fontId="37" fillId="0" borderId="7" xfId="0" applyFont="1" applyBorder="1" applyAlignment="1">
      <alignment vertical="center"/>
    </xf>
    <xf numFmtId="0" fontId="37" fillId="0" borderId="2" xfId="0" applyFont="1" applyBorder="1" applyAlignment="1">
      <alignment vertical="center"/>
    </xf>
    <xf numFmtId="0" fontId="37" fillId="0" borderId="0" xfId="0" applyFont="1" applyAlignment="1">
      <alignment vertical="center"/>
    </xf>
    <xf numFmtId="0" fontId="34" fillId="14" borderId="14" xfId="0" applyFont="1" applyFill="1" applyBorder="1" applyAlignment="1">
      <alignment horizontal="center" vertical="center" wrapText="1"/>
    </xf>
    <xf numFmtId="0" fontId="8" fillId="14" borderId="1" xfId="0" applyFont="1" applyFill="1" applyBorder="1" applyAlignment="1">
      <alignment horizontal="center" vertical="center"/>
    </xf>
    <xf numFmtId="0" fontId="5" fillId="14" borderId="1" xfId="0" applyFont="1" applyFill="1" applyBorder="1" applyAlignment="1" applyProtection="1">
      <alignment horizontal="left" vertical="center" wrapText="1" indent="2"/>
      <protection hidden="1"/>
    </xf>
    <xf numFmtId="0" fontId="5" fillId="4" borderId="0" xfId="0" applyFont="1" applyFill="1" applyBorder="1" applyAlignment="1" applyProtection="1">
      <alignment horizontal="center"/>
      <protection locked="0"/>
    </xf>
    <xf numFmtId="0" fontId="5" fillId="4" borderId="8" xfId="0" applyFont="1" applyFill="1" applyBorder="1" applyAlignment="1">
      <alignment horizontal="center"/>
    </xf>
    <xf numFmtId="0" fontId="36" fillId="0" borderId="0" xfId="0" applyFont="1" applyBorder="1" applyAlignment="1">
      <alignment horizontal="center" vertical="top"/>
    </xf>
    <xf numFmtId="0" fontId="35" fillId="8" borderId="15" xfId="0" applyFont="1" applyFill="1" applyBorder="1" applyAlignment="1">
      <alignment horizontal="center" vertical="center"/>
    </xf>
    <xf numFmtId="0" fontId="17" fillId="11" borderId="0" xfId="0" applyFont="1" applyFill="1" applyBorder="1" applyAlignment="1">
      <alignment horizontal="left"/>
    </xf>
    <xf numFmtId="0" fontId="10" fillId="11" borderId="0" xfId="0" applyFont="1" applyFill="1" applyBorder="1"/>
    <xf numFmtId="0" fontId="10" fillId="11" borderId="0" xfId="0" applyFont="1" applyFill="1" applyBorder="1" applyAlignment="1">
      <alignment horizontal="right"/>
    </xf>
    <xf numFmtId="0" fontId="17" fillId="11" borderId="0" xfId="0" applyFont="1" applyFill="1" applyBorder="1"/>
    <xf numFmtId="0" fontId="5" fillId="4" borderId="8" xfId="0" applyFont="1" applyFill="1" applyBorder="1" applyAlignment="1"/>
    <xf numFmtId="0" fontId="5" fillId="0" borderId="0" xfId="0" applyFont="1" applyBorder="1"/>
    <xf numFmtId="0" fontId="5" fillId="0" borderId="0" xfId="0" applyFont="1" applyBorder="1" applyAlignment="1">
      <alignment horizontal="center"/>
    </xf>
    <xf numFmtId="0" fontId="5" fillId="4" borderId="11" xfId="0" applyFont="1" applyFill="1" applyBorder="1" applyAlignment="1">
      <alignment horizontal="center"/>
    </xf>
    <xf numFmtId="0" fontId="5" fillId="4" borderId="12" xfId="0" applyFont="1" applyFill="1" applyBorder="1" applyAlignment="1">
      <alignment horizontal="center"/>
    </xf>
    <xf numFmtId="0" fontId="5" fillId="4" borderId="13" xfId="0" applyFont="1" applyFill="1" applyBorder="1" applyAlignment="1">
      <alignment horizontal="center"/>
    </xf>
    <xf numFmtId="0" fontId="5" fillId="4" borderId="4" xfId="0" applyFont="1" applyFill="1" applyBorder="1" applyAlignment="1" applyProtection="1">
      <alignment vertical="center"/>
      <protection locked="0"/>
    </xf>
    <xf numFmtId="177" fontId="5" fillId="0" borderId="4" xfId="0" applyNumberFormat="1" applyFont="1" applyBorder="1" applyAlignment="1" applyProtection="1">
      <alignment horizontal="center" vertical="center"/>
      <protection locked="0"/>
    </xf>
    <xf numFmtId="0" fontId="5" fillId="0" borderId="4" xfId="0" applyFont="1" applyBorder="1" applyAlignment="1" applyProtection="1">
      <alignment horizontal="center" vertical="center"/>
      <protection hidden="1"/>
    </xf>
    <xf numFmtId="17" fontId="6" fillId="8" borderId="0" xfId="0" applyNumberFormat="1" applyFont="1" applyFill="1" applyBorder="1" applyAlignment="1" applyProtection="1">
      <alignment vertical="center"/>
      <protection locked="0"/>
    </xf>
    <xf numFmtId="0" fontId="8" fillId="15" borderId="1" xfId="0" applyFont="1" applyFill="1" applyBorder="1" applyAlignment="1" applyProtection="1">
      <alignment horizontal="center" vertical="center"/>
    </xf>
    <xf numFmtId="0" fontId="6" fillId="2" borderId="1" xfId="0" applyFont="1" applyFill="1" applyBorder="1" applyAlignment="1">
      <alignment horizontal="center" vertical="center" wrapText="1"/>
    </xf>
    <xf numFmtId="0" fontId="38" fillId="16"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17" borderId="2" xfId="0" applyFont="1" applyFill="1" applyBorder="1" applyAlignment="1">
      <alignment horizontal="center" vertical="center" wrapText="1"/>
    </xf>
    <xf numFmtId="0" fontId="7" fillId="17" borderId="14" xfId="0" applyFont="1" applyFill="1" applyBorder="1" applyAlignment="1">
      <alignment horizontal="center" vertical="center" wrapText="1"/>
    </xf>
    <xf numFmtId="0" fontId="7" fillId="17" borderId="3" xfId="0" applyFont="1" applyFill="1" applyBorder="1" applyAlignment="1">
      <alignment horizontal="center" vertical="center" wrapText="1"/>
    </xf>
    <xf numFmtId="0" fontId="24" fillId="4" borderId="0" xfId="0" applyFont="1" applyFill="1" applyAlignment="1">
      <alignment horizontal="center" vertical="center"/>
    </xf>
    <xf numFmtId="0" fontId="7" fillId="2" borderId="0" xfId="0" applyFont="1" applyFill="1" applyBorder="1" applyAlignment="1">
      <alignment horizontal="left" wrapText="1"/>
    </xf>
    <xf numFmtId="0" fontId="10" fillId="8" borderId="7" xfId="0" applyFont="1" applyFill="1" applyBorder="1" applyAlignment="1">
      <alignment horizontal="left"/>
    </xf>
    <xf numFmtId="0" fontId="10" fillId="8" borderId="9" xfId="0" applyFont="1" applyFill="1" applyBorder="1" applyAlignment="1">
      <alignment horizontal="left"/>
    </xf>
    <xf numFmtId="0" fontId="10" fillId="8" borderId="6" xfId="0" applyFont="1" applyFill="1" applyBorder="1" applyAlignment="1">
      <alignment horizontal="left"/>
    </xf>
    <xf numFmtId="0" fontId="10" fillId="8" borderId="0" xfId="0" applyFont="1" applyFill="1" applyBorder="1" applyAlignment="1">
      <alignment horizontal="left"/>
    </xf>
    <xf numFmtId="0" fontId="32" fillId="2" borderId="0" xfId="0" applyFont="1" applyFill="1" applyBorder="1" applyAlignment="1">
      <alignment horizontal="center" vertical="center"/>
    </xf>
    <xf numFmtId="0" fontId="35" fillId="8" borderId="11" xfId="0" applyFont="1" applyFill="1" applyBorder="1" applyAlignment="1">
      <alignment horizontal="center" vertical="center" textRotation="90"/>
    </xf>
    <xf numFmtId="0" fontId="35" fillId="8" borderId="12" xfId="0" applyFont="1" applyFill="1" applyBorder="1" applyAlignment="1">
      <alignment horizontal="center" vertical="center" textRotation="90"/>
    </xf>
    <xf numFmtId="0" fontId="35" fillId="8" borderId="13" xfId="0" applyFont="1" applyFill="1" applyBorder="1" applyAlignment="1">
      <alignment horizontal="center" vertical="center" textRotation="90"/>
    </xf>
    <xf numFmtId="0" fontId="7" fillId="8" borderId="0" xfId="0" applyFont="1" applyFill="1" applyBorder="1" applyAlignment="1">
      <alignment horizontal="center" vertical="center"/>
    </xf>
    <xf numFmtId="0" fontId="28" fillId="8" borderId="0" xfId="0" applyFont="1" applyFill="1" applyBorder="1" applyAlignment="1">
      <alignment horizontal="center" vertical="center"/>
    </xf>
    <xf numFmtId="0" fontId="10" fillId="8" borderId="5" xfId="0" applyFont="1" applyFill="1" applyBorder="1" applyAlignment="1">
      <alignment horizontal="left"/>
    </xf>
    <xf numFmtId="0" fontId="10" fillId="8" borderId="8" xfId="0" applyFont="1" applyFill="1" applyBorder="1" applyAlignment="1">
      <alignment horizontal="left"/>
    </xf>
    <xf numFmtId="0" fontId="13" fillId="5" borderId="4" xfId="0" applyFont="1" applyFill="1" applyBorder="1" applyAlignment="1">
      <alignment horizontal="center" vertical="center"/>
    </xf>
    <xf numFmtId="0" fontId="6" fillId="2" borderId="2" xfId="0" applyFont="1" applyFill="1" applyBorder="1" applyAlignment="1">
      <alignment horizontal="left" vertical="center" wrapText="1" indent="1"/>
    </xf>
    <xf numFmtId="0" fontId="6" fillId="2" borderId="3" xfId="0" applyFont="1" applyFill="1" applyBorder="1" applyAlignment="1">
      <alignment horizontal="left" vertical="center" wrapText="1" indent="1"/>
    </xf>
    <xf numFmtId="0" fontId="20" fillId="2" borderId="2" xfId="0" applyFont="1" applyFill="1" applyBorder="1" applyAlignment="1">
      <alignment horizontal="left" vertical="center" wrapText="1"/>
    </xf>
    <xf numFmtId="0" fontId="20" fillId="2" borderId="14"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36" fillId="0" borderId="0" xfId="0" applyFont="1" applyBorder="1" applyAlignment="1">
      <alignment horizontal="center" vertical="top"/>
    </xf>
    <xf numFmtId="0" fontId="31" fillId="10" borderId="5" xfId="0" applyFont="1" applyFill="1" applyBorder="1" applyAlignment="1">
      <alignment horizontal="center" vertical="center" wrapText="1"/>
    </xf>
    <xf numFmtId="0" fontId="31" fillId="10" borderId="7" xfId="0" applyFont="1" applyFill="1" applyBorder="1" applyAlignment="1">
      <alignment horizontal="center" vertical="center" wrapText="1"/>
    </xf>
    <xf numFmtId="0" fontId="22" fillId="2" borderId="0" xfId="0" applyFont="1" applyFill="1" applyBorder="1" applyAlignment="1">
      <alignment vertical="center" wrapText="1"/>
    </xf>
    <xf numFmtId="0" fontId="22" fillId="2" borderId="0" xfId="0" applyFont="1" applyFill="1" applyBorder="1" applyAlignment="1">
      <alignment horizontal="center" vertical="center" wrapText="1"/>
    </xf>
    <xf numFmtId="0" fontId="26" fillId="8" borderId="0" xfId="0" applyFont="1" applyFill="1" applyAlignment="1">
      <alignment horizontal="center" vertical="center"/>
    </xf>
    <xf numFmtId="0" fontId="14" fillId="2" borderId="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FFF66"/>
      <color rgb="FF000099"/>
      <color rgb="FFCC3399"/>
      <color rgb="FFFF9900"/>
      <color rgb="FF00FFFF"/>
      <color rgb="FFE45AD4"/>
      <color rgb="FF00CC99"/>
      <color rgb="FFFF3399"/>
      <color rgb="FF009900"/>
      <color rgb="FFC7D8F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zh-CN"/>
  <c:style val="27"/>
  <c:chart>
    <c:autoTitleDeleted val="1"/>
    <c:plotArea>
      <c:layout/>
      <c:barChart>
        <c:barDir val="col"/>
        <c:grouping val="clustered"/>
        <c:ser>
          <c:idx val="0"/>
          <c:order val="0"/>
          <c:tx>
            <c:strRef>
              <c:f>'GRAF PELAPORAN'!$B$29</c:f>
              <c:strCache>
                <c:ptCount val="1"/>
                <c:pt idx="0">
                  <c:v>BIL. MURID</c:v>
                </c:pt>
              </c:strCache>
            </c:strRef>
          </c:tx>
          <c:dLbls>
            <c:showVal val="1"/>
          </c:dLbls>
          <c:cat>
            <c:strRef>
              <c:f>'GRAF PELAPORAN'!$C$28:$H$28</c:f>
              <c:strCache>
                <c:ptCount val="6"/>
                <c:pt idx="0">
                  <c:v>TP 1</c:v>
                </c:pt>
                <c:pt idx="1">
                  <c:v>TP 2</c:v>
                </c:pt>
                <c:pt idx="2">
                  <c:v> TP 3</c:v>
                </c:pt>
                <c:pt idx="3">
                  <c:v>TP 4</c:v>
                </c:pt>
                <c:pt idx="4">
                  <c:v>TP  5</c:v>
                </c:pt>
                <c:pt idx="5">
                  <c:v>TP 6</c:v>
                </c:pt>
              </c:strCache>
            </c:strRef>
          </c:cat>
          <c:val>
            <c:numRef>
              <c:f>'GRAF PELAPORAN'!$C$29:$H$29</c:f>
              <c:numCache>
                <c:formatCode>General</c:formatCode>
                <c:ptCount val="6"/>
                <c:pt idx="0">
                  <c:v>1</c:v>
                </c:pt>
                <c:pt idx="1">
                  <c:v>0</c:v>
                </c:pt>
                <c:pt idx="2">
                  <c:v>10</c:v>
                </c:pt>
                <c:pt idx="3">
                  <c:v>9</c:v>
                </c:pt>
                <c:pt idx="4">
                  <c:v>30</c:v>
                </c:pt>
                <c:pt idx="5">
                  <c:v>10</c:v>
                </c:pt>
              </c:numCache>
            </c:numRef>
          </c:val>
        </c:ser>
        <c:axId val="106249216"/>
        <c:axId val="127267584"/>
      </c:barChart>
      <c:catAx>
        <c:axId val="106249216"/>
        <c:scaling>
          <c:orientation val="minMax"/>
        </c:scaling>
        <c:axPos val="b"/>
        <c:tickLblPos val="nextTo"/>
        <c:crossAx val="127267584"/>
        <c:crosses val="autoZero"/>
        <c:auto val="1"/>
        <c:lblAlgn val="ctr"/>
        <c:lblOffset val="100"/>
      </c:catAx>
      <c:valAx>
        <c:axId val="127267584"/>
        <c:scaling>
          <c:orientation val="minMax"/>
          <c:max val="60"/>
        </c:scaling>
        <c:axPos val="l"/>
        <c:numFmt formatCode="General" sourceLinked="1"/>
        <c:tickLblPos val="nextTo"/>
        <c:crossAx val="106249216"/>
        <c:crosses val="autoZero"/>
        <c:crossBetween val="between"/>
        <c:majorUnit val="10"/>
      </c:valAx>
    </c:plotArea>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zh-CN"/>
  <c:style val="27"/>
  <c:chart>
    <c:autoTitleDeleted val="1"/>
    <c:plotArea>
      <c:layout/>
      <c:barChart>
        <c:barDir val="col"/>
        <c:grouping val="clustered"/>
        <c:ser>
          <c:idx val="0"/>
          <c:order val="0"/>
          <c:tx>
            <c:strRef>
              <c:f>'GRAF PELAPORAN'!$B$101</c:f>
              <c:strCache>
                <c:ptCount val="1"/>
                <c:pt idx="0">
                  <c:v>BIL. MURID</c:v>
                </c:pt>
              </c:strCache>
            </c:strRef>
          </c:tx>
          <c:dLbls>
            <c:showVal val="1"/>
          </c:dLbls>
          <c:cat>
            <c:strRef>
              <c:f>'GRAF PELAPORAN'!$C$100:$H$100</c:f>
              <c:strCache>
                <c:ptCount val="6"/>
                <c:pt idx="0">
                  <c:v>TP 1</c:v>
                </c:pt>
                <c:pt idx="1">
                  <c:v>TP 2</c:v>
                </c:pt>
                <c:pt idx="2">
                  <c:v> TP 3</c:v>
                </c:pt>
                <c:pt idx="3">
                  <c:v>TP 4</c:v>
                </c:pt>
                <c:pt idx="4">
                  <c:v>TP  5</c:v>
                </c:pt>
                <c:pt idx="5">
                  <c:v>TP 6</c:v>
                </c:pt>
              </c:strCache>
            </c:strRef>
          </c:cat>
          <c:val>
            <c:numRef>
              <c:f>'GRAF PELAPORAN'!$C$101:$H$101</c:f>
              <c:numCache>
                <c:formatCode>General</c:formatCode>
                <c:ptCount val="6"/>
                <c:pt idx="0">
                  <c:v>0</c:v>
                </c:pt>
                <c:pt idx="1">
                  <c:v>0</c:v>
                </c:pt>
                <c:pt idx="2">
                  <c:v>10</c:v>
                </c:pt>
                <c:pt idx="3">
                  <c:v>9</c:v>
                </c:pt>
                <c:pt idx="4">
                  <c:v>30</c:v>
                </c:pt>
                <c:pt idx="5">
                  <c:v>11</c:v>
                </c:pt>
              </c:numCache>
            </c:numRef>
          </c:val>
        </c:ser>
        <c:axId val="135956352"/>
        <c:axId val="135957888"/>
      </c:barChart>
      <c:catAx>
        <c:axId val="135956352"/>
        <c:scaling>
          <c:orientation val="minMax"/>
        </c:scaling>
        <c:axPos val="b"/>
        <c:tickLblPos val="nextTo"/>
        <c:crossAx val="135957888"/>
        <c:crosses val="autoZero"/>
        <c:auto val="1"/>
        <c:lblAlgn val="ctr"/>
        <c:lblOffset val="100"/>
      </c:catAx>
      <c:valAx>
        <c:axId val="135957888"/>
        <c:scaling>
          <c:orientation val="minMax"/>
          <c:max val="60"/>
        </c:scaling>
        <c:axPos val="l"/>
        <c:numFmt formatCode="General" sourceLinked="1"/>
        <c:tickLblPos val="nextTo"/>
        <c:crossAx val="135956352"/>
        <c:crosses val="autoZero"/>
        <c:crossBetween val="between"/>
        <c:majorUnit val="10"/>
      </c:valAx>
    </c:plotArea>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zh-CN"/>
  <c:style val="16"/>
  <c:chart>
    <c:autoTitleDeleted val="1"/>
    <c:plotArea>
      <c:layout/>
      <c:barChart>
        <c:barDir val="col"/>
        <c:grouping val="clustered"/>
        <c:ser>
          <c:idx val="0"/>
          <c:order val="0"/>
          <c:tx>
            <c:strRef>
              <c:f>'GRAF PELAPORAN'!$J$101</c:f>
              <c:strCache>
                <c:ptCount val="1"/>
                <c:pt idx="0">
                  <c:v>BIL. MURID</c:v>
                </c:pt>
              </c:strCache>
            </c:strRef>
          </c:tx>
          <c:dLbls>
            <c:showVal val="1"/>
          </c:dLbls>
          <c:cat>
            <c:strRef>
              <c:f>'GRAF PELAPORAN'!$K$100:$P$100</c:f>
              <c:strCache>
                <c:ptCount val="6"/>
                <c:pt idx="0">
                  <c:v>TP 1</c:v>
                </c:pt>
                <c:pt idx="1">
                  <c:v>TP 2</c:v>
                </c:pt>
                <c:pt idx="2">
                  <c:v> TP 3</c:v>
                </c:pt>
                <c:pt idx="3">
                  <c:v>TP 4</c:v>
                </c:pt>
                <c:pt idx="4">
                  <c:v>TP  5</c:v>
                </c:pt>
                <c:pt idx="5">
                  <c:v>TP 6</c:v>
                </c:pt>
              </c:strCache>
            </c:strRef>
          </c:cat>
          <c:val>
            <c:numRef>
              <c:f>'GRAF PELAPORAN'!$K$101:$P$101</c:f>
              <c:numCache>
                <c:formatCode>General</c:formatCode>
                <c:ptCount val="6"/>
                <c:pt idx="0">
                  <c:v>0</c:v>
                </c:pt>
                <c:pt idx="1">
                  <c:v>0</c:v>
                </c:pt>
                <c:pt idx="2">
                  <c:v>0</c:v>
                </c:pt>
                <c:pt idx="3">
                  <c:v>30</c:v>
                </c:pt>
                <c:pt idx="4">
                  <c:v>20</c:v>
                </c:pt>
                <c:pt idx="5">
                  <c:v>10</c:v>
                </c:pt>
              </c:numCache>
            </c:numRef>
          </c:val>
        </c:ser>
        <c:axId val="136059520"/>
        <c:axId val="136065408"/>
      </c:barChart>
      <c:catAx>
        <c:axId val="136059520"/>
        <c:scaling>
          <c:orientation val="minMax"/>
        </c:scaling>
        <c:axPos val="b"/>
        <c:tickLblPos val="nextTo"/>
        <c:crossAx val="136065408"/>
        <c:crosses val="autoZero"/>
        <c:auto val="1"/>
        <c:lblAlgn val="ctr"/>
        <c:lblOffset val="100"/>
      </c:catAx>
      <c:valAx>
        <c:axId val="136065408"/>
        <c:scaling>
          <c:orientation val="minMax"/>
          <c:max val="60"/>
        </c:scaling>
        <c:axPos val="l"/>
        <c:numFmt formatCode="General" sourceLinked="1"/>
        <c:tickLblPos val="nextTo"/>
        <c:crossAx val="136059520"/>
        <c:crosses val="autoZero"/>
        <c:crossBetween val="between"/>
        <c:majorUnit val="10"/>
      </c:valAx>
    </c:plotArea>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zh-CN"/>
  <c:style val="29"/>
  <c:chart>
    <c:autoTitleDeleted val="1"/>
    <c:plotArea>
      <c:layout/>
      <c:barChart>
        <c:barDir val="col"/>
        <c:grouping val="clustered"/>
        <c:ser>
          <c:idx val="0"/>
          <c:order val="0"/>
          <c:tx>
            <c:strRef>
              <c:f>'GRAF PELAPORAN'!$B$119</c:f>
              <c:strCache>
                <c:ptCount val="1"/>
                <c:pt idx="0">
                  <c:v>BIL. MURID</c:v>
                </c:pt>
              </c:strCache>
            </c:strRef>
          </c:tx>
          <c:dLbls>
            <c:showVal val="1"/>
          </c:dLbls>
          <c:cat>
            <c:strRef>
              <c:f>'GRAF PELAPORAN'!$C$118:$H$118</c:f>
              <c:strCache>
                <c:ptCount val="6"/>
                <c:pt idx="0">
                  <c:v>TP 1</c:v>
                </c:pt>
                <c:pt idx="1">
                  <c:v>TP 2</c:v>
                </c:pt>
                <c:pt idx="2">
                  <c:v> TP 3</c:v>
                </c:pt>
                <c:pt idx="3">
                  <c:v>TP 4</c:v>
                </c:pt>
                <c:pt idx="4">
                  <c:v>TP  5</c:v>
                </c:pt>
                <c:pt idx="5">
                  <c:v>TP 6</c:v>
                </c:pt>
              </c:strCache>
            </c:strRef>
          </c:cat>
          <c:val>
            <c:numRef>
              <c:f>'GRAF PELAPORAN'!$C$119:$H$119</c:f>
              <c:numCache>
                <c:formatCode>General</c:formatCode>
                <c:ptCount val="6"/>
                <c:pt idx="0">
                  <c:v>0</c:v>
                </c:pt>
                <c:pt idx="1">
                  <c:v>0</c:v>
                </c:pt>
                <c:pt idx="2">
                  <c:v>1</c:v>
                </c:pt>
                <c:pt idx="3">
                  <c:v>29</c:v>
                </c:pt>
                <c:pt idx="4">
                  <c:v>20</c:v>
                </c:pt>
                <c:pt idx="5">
                  <c:v>10</c:v>
                </c:pt>
              </c:numCache>
            </c:numRef>
          </c:val>
        </c:ser>
        <c:axId val="136076672"/>
        <c:axId val="136090752"/>
      </c:barChart>
      <c:catAx>
        <c:axId val="136076672"/>
        <c:scaling>
          <c:orientation val="minMax"/>
        </c:scaling>
        <c:axPos val="b"/>
        <c:tickLblPos val="nextTo"/>
        <c:crossAx val="136090752"/>
        <c:crosses val="autoZero"/>
        <c:auto val="1"/>
        <c:lblAlgn val="ctr"/>
        <c:lblOffset val="100"/>
      </c:catAx>
      <c:valAx>
        <c:axId val="136090752"/>
        <c:scaling>
          <c:orientation val="minMax"/>
          <c:max val="60"/>
        </c:scaling>
        <c:axPos val="l"/>
        <c:numFmt formatCode="General" sourceLinked="1"/>
        <c:tickLblPos val="nextTo"/>
        <c:crossAx val="136076672"/>
        <c:crosses val="autoZero"/>
        <c:crossBetween val="between"/>
        <c:majorUnit val="10"/>
      </c:valAx>
    </c:plotArea>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zh-CN"/>
  <c:style val="29"/>
  <c:chart>
    <c:autoTitleDeleted val="1"/>
    <c:plotArea>
      <c:layout/>
      <c:barChart>
        <c:barDir val="col"/>
        <c:grouping val="clustered"/>
        <c:ser>
          <c:idx val="0"/>
          <c:order val="0"/>
          <c:tx>
            <c:strRef>
              <c:f>'GRAF PELAPORAN'!$B$137</c:f>
              <c:strCache>
                <c:ptCount val="1"/>
                <c:pt idx="0">
                  <c:v>BIL. MURID</c:v>
                </c:pt>
              </c:strCache>
            </c:strRef>
          </c:tx>
          <c:cat>
            <c:multiLvlStrRef>
              <c:f>'GRAF PELAPORAN'!$C$136:$H$136</c:f>
            </c:multiLvlStrRef>
          </c:cat>
          <c:val>
            <c:numRef>
              <c:f>'GRAF PELAPORAN'!$C$137:$H$137</c:f>
            </c:numRef>
          </c:val>
        </c:ser>
        <c:axId val="136138752"/>
        <c:axId val="136140288"/>
      </c:barChart>
      <c:catAx>
        <c:axId val="136138752"/>
        <c:scaling>
          <c:orientation val="minMax"/>
        </c:scaling>
        <c:axPos val="b"/>
        <c:tickLblPos val="nextTo"/>
        <c:crossAx val="136140288"/>
        <c:crosses val="autoZero"/>
        <c:auto val="1"/>
        <c:lblAlgn val="ctr"/>
        <c:lblOffset val="100"/>
      </c:catAx>
      <c:valAx>
        <c:axId val="136140288"/>
        <c:scaling>
          <c:orientation val="minMax"/>
          <c:max val="60"/>
        </c:scaling>
        <c:axPos val="l"/>
        <c:numFmt formatCode="General" sourceLinked="1"/>
        <c:tickLblPos val="nextTo"/>
        <c:crossAx val="136138752"/>
        <c:crosses val="autoZero"/>
        <c:crossBetween val="between"/>
        <c:majorUnit val="10"/>
      </c:valAx>
    </c:plotArea>
    <c:legend>
      <c:legendPos val="r"/>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zh-CN"/>
  <c:style val="30"/>
  <c:chart>
    <c:autoTitleDeleted val="1"/>
    <c:plotArea>
      <c:layout/>
      <c:barChart>
        <c:barDir val="col"/>
        <c:grouping val="clustered"/>
        <c:ser>
          <c:idx val="0"/>
          <c:order val="0"/>
          <c:tx>
            <c:strRef>
              <c:f>'GRAF PELAPORAN'!$J$137</c:f>
              <c:strCache>
                <c:ptCount val="1"/>
                <c:pt idx="0">
                  <c:v>BIL. MURID</c:v>
                </c:pt>
              </c:strCache>
            </c:strRef>
          </c:tx>
          <c:cat>
            <c:multiLvlStrRef>
              <c:f>'GRAF PELAPORAN'!$K$136:$P$136</c:f>
            </c:multiLvlStrRef>
          </c:cat>
          <c:val>
            <c:numRef>
              <c:f>'GRAF PELAPORAN'!$K$137:$P$137</c:f>
            </c:numRef>
          </c:val>
        </c:ser>
        <c:axId val="136164096"/>
        <c:axId val="136165632"/>
      </c:barChart>
      <c:catAx>
        <c:axId val="136164096"/>
        <c:scaling>
          <c:orientation val="minMax"/>
        </c:scaling>
        <c:axPos val="b"/>
        <c:tickLblPos val="nextTo"/>
        <c:crossAx val="136165632"/>
        <c:crosses val="autoZero"/>
        <c:auto val="1"/>
        <c:lblAlgn val="ctr"/>
        <c:lblOffset val="100"/>
      </c:catAx>
      <c:valAx>
        <c:axId val="136165632"/>
        <c:scaling>
          <c:orientation val="minMax"/>
          <c:max val="60"/>
        </c:scaling>
        <c:axPos val="l"/>
        <c:numFmt formatCode="General" sourceLinked="1"/>
        <c:tickLblPos val="nextTo"/>
        <c:crossAx val="136164096"/>
        <c:crosses val="autoZero"/>
        <c:crossBetween val="between"/>
        <c:majorUnit val="10"/>
      </c:valAx>
    </c:plotArea>
    <c:legend>
      <c:legendPos val="r"/>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zh-CN"/>
  <c:style val="30"/>
  <c:chart>
    <c:autoTitleDeleted val="1"/>
    <c:plotArea>
      <c:layout/>
      <c:barChart>
        <c:barDir val="col"/>
        <c:grouping val="clustered"/>
        <c:ser>
          <c:idx val="0"/>
          <c:order val="0"/>
          <c:tx>
            <c:strRef>
              <c:f>'GRAF PELAPORAN'!$B$155</c:f>
              <c:strCache>
                <c:ptCount val="1"/>
                <c:pt idx="0">
                  <c:v>BIL. MURID</c:v>
                </c:pt>
              </c:strCache>
            </c:strRef>
          </c:tx>
          <c:cat>
            <c:multiLvlStrRef>
              <c:f>'GRAF PELAPORAN'!$C$154:$H$154</c:f>
            </c:multiLvlStrRef>
          </c:cat>
          <c:val>
            <c:numRef>
              <c:f>'GRAF PELAPORAN'!$C$155:$H$155</c:f>
            </c:numRef>
          </c:val>
        </c:ser>
        <c:axId val="136181248"/>
        <c:axId val="136182784"/>
      </c:barChart>
      <c:catAx>
        <c:axId val="136181248"/>
        <c:scaling>
          <c:orientation val="minMax"/>
        </c:scaling>
        <c:axPos val="b"/>
        <c:tickLblPos val="nextTo"/>
        <c:crossAx val="136182784"/>
        <c:crosses val="autoZero"/>
        <c:auto val="1"/>
        <c:lblAlgn val="ctr"/>
        <c:lblOffset val="100"/>
      </c:catAx>
      <c:valAx>
        <c:axId val="136182784"/>
        <c:scaling>
          <c:orientation val="minMax"/>
          <c:max val="60"/>
        </c:scaling>
        <c:axPos val="l"/>
        <c:numFmt formatCode="General" sourceLinked="1"/>
        <c:tickLblPos val="nextTo"/>
        <c:crossAx val="136181248"/>
        <c:crosses val="autoZero"/>
        <c:crossBetween val="between"/>
        <c:majorUnit val="10"/>
      </c:valAx>
    </c:plotArea>
    <c:legend>
      <c:legendPos val="r"/>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zh-CN"/>
  <c:style val="30"/>
  <c:chart>
    <c:autoTitleDeleted val="1"/>
    <c:plotArea>
      <c:layout/>
      <c:barChart>
        <c:barDir val="col"/>
        <c:grouping val="clustered"/>
        <c:ser>
          <c:idx val="0"/>
          <c:order val="0"/>
          <c:tx>
            <c:strRef>
              <c:f>'GRAF PELAPORAN'!$J$155</c:f>
              <c:strCache>
                <c:ptCount val="1"/>
                <c:pt idx="0">
                  <c:v>BIL. MURID</c:v>
                </c:pt>
              </c:strCache>
            </c:strRef>
          </c:tx>
          <c:cat>
            <c:multiLvlStrRef>
              <c:f>'GRAF PELAPORAN'!$K$154:$P$154</c:f>
            </c:multiLvlStrRef>
          </c:cat>
          <c:val>
            <c:numRef>
              <c:f>'GRAF PELAPORAN'!$K$155:$P$155</c:f>
            </c:numRef>
          </c:val>
        </c:ser>
        <c:axId val="136194304"/>
        <c:axId val="136241152"/>
      </c:barChart>
      <c:catAx>
        <c:axId val="136194304"/>
        <c:scaling>
          <c:orientation val="minMax"/>
        </c:scaling>
        <c:axPos val="b"/>
        <c:majorTickMark val="none"/>
        <c:tickLblPos val="nextTo"/>
        <c:crossAx val="136241152"/>
        <c:crosses val="autoZero"/>
        <c:auto val="1"/>
        <c:lblAlgn val="ctr"/>
        <c:lblOffset val="100"/>
      </c:catAx>
      <c:valAx>
        <c:axId val="136241152"/>
        <c:scaling>
          <c:orientation val="minMax"/>
          <c:max val="60"/>
        </c:scaling>
        <c:axPos val="l"/>
        <c:numFmt formatCode="General" sourceLinked="1"/>
        <c:majorTickMark val="none"/>
        <c:tickLblPos val="nextTo"/>
        <c:crossAx val="136194304"/>
        <c:crosses val="autoZero"/>
        <c:crossBetween val="between"/>
        <c:majorUnit val="10"/>
      </c:valAx>
    </c:plotArea>
    <c:legend>
      <c:legendPos val="r"/>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zh-CN"/>
  <c:style val="27"/>
  <c:chart>
    <c:autoTitleDeleted val="1"/>
    <c:plotArea>
      <c:layout/>
      <c:barChart>
        <c:barDir val="col"/>
        <c:grouping val="clustered"/>
        <c:ser>
          <c:idx val="0"/>
          <c:order val="0"/>
          <c:tx>
            <c:strRef>
              <c:f>'GRAF PELAPORAN'!$B$10</c:f>
              <c:strCache>
                <c:ptCount val="1"/>
                <c:pt idx="0">
                  <c:v>BIL. MURID</c:v>
                </c:pt>
              </c:strCache>
            </c:strRef>
          </c:tx>
          <c:dLbls>
            <c:showVal val="1"/>
          </c:dLbls>
          <c:cat>
            <c:strRef>
              <c:f>'GRAF PELAPORAN'!$C$9:$H$9</c:f>
              <c:strCache>
                <c:ptCount val="6"/>
                <c:pt idx="0">
                  <c:v>TP 1</c:v>
                </c:pt>
                <c:pt idx="1">
                  <c:v>TP 2</c:v>
                </c:pt>
                <c:pt idx="2">
                  <c:v> TP 3</c:v>
                </c:pt>
                <c:pt idx="3">
                  <c:v>TP 4</c:v>
                </c:pt>
                <c:pt idx="4">
                  <c:v>TP  5</c:v>
                </c:pt>
                <c:pt idx="5">
                  <c:v>TP 6</c:v>
                </c:pt>
              </c:strCache>
            </c:strRef>
          </c:cat>
          <c:val>
            <c:numRef>
              <c:f>'GRAF PELAPORAN'!$C$10:$H$10</c:f>
              <c:numCache>
                <c:formatCode>General</c:formatCode>
                <c:ptCount val="6"/>
                <c:pt idx="0">
                  <c:v>1</c:v>
                </c:pt>
                <c:pt idx="1">
                  <c:v>0</c:v>
                </c:pt>
                <c:pt idx="2">
                  <c:v>0</c:v>
                </c:pt>
                <c:pt idx="3">
                  <c:v>0</c:v>
                </c:pt>
                <c:pt idx="4">
                  <c:v>10</c:v>
                </c:pt>
                <c:pt idx="5">
                  <c:v>49</c:v>
                </c:pt>
              </c:numCache>
            </c:numRef>
          </c:val>
        </c:ser>
        <c:axId val="136260992"/>
        <c:axId val="136275072"/>
      </c:barChart>
      <c:catAx>
        <c:axId val="136260992"/>
        <c:scaling>
          <c:orientation val="minMax"/>
        </c:scaling>
        <c:axPos val="b"/>
        <c:majorTickMark val="none"/>
        <c:tickLblPos val="nextTo"/>
        <c:crossAx val="136275072"/>
        <c:crosses val="autoZero"/>
        <c:auto val="1"/>
        <c:lblAlgn val="ctr"/>
        <c:lblOffset val="100"/>
      </c:catAx>
      <c:valAx>
        <c:axId val="136275072"/>
        <c:scaling>
          <c:orientation val="minMax"/>
          <c:max val="60"/>
        </c:scaling>
        <c:axPos val="l"/>
        <c:numFmt formatCode="General" sourceLinked="1"/>
        <c:majorTickMark val="none"/>
        <c:tickLblPos val="nextTo"/>
        <c:crossAx val="136260992"/>
        <c:crosses val="autoZero"/>
        <c:crossBetween val="between"/>
        <c:majorUnit val="10"/>
      </c:valAx>
    </c:plotArea>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zh-CN"/>
  <c:style val="27"/>
  <c:chart>
    <c:autoTitleDeleted val="1"/>
    <c:plotArea>
      <c:layout/>
      <c:barChart>
        <c:barDir val="col"/>
        <c:grouping val="clustered"/>
        <c:ser>
          <c:idx val="0"/>
          <c:order val="0"/>
          <c:tx>
            <c:strRef>
              <c:f>'GRAF PELAPORAN'!$J$10</c:f>
              <c:strCache>
                <c:ptCount val="1"/>
                <c:pt idx="0">
                  <c:v>BIL. MURID</c:v>
                </c:pt>
              </c:strCache>
            </c:strRef>
          </c:tx>
          <c:dLbls>
            <c:showVal val="1"/>
          </c:dLbls>
          <c:cat>
            <c:strRef>
              <c:f>'GRAF PELAPORAN'!$K$9:$P$9</c:f>
              <c:strCache>
                <c:ptCount val="6"/>
                <c:pt idx="0">
                  <c:v>TP 1</c:v>
                </c:pt>
                <c:pt idx="1">
                  <c:v>TP 2</c:v>
                </c:pt>
                <c:pt idx="2">
                  <c:v> TP 3</c:v>
                </c:pt>
                <c:pt idx="3">
                  <c:v>TP 4</c:v>
                </c:pt>
                <c:pt idx="4">
                  <c:v>TP  5</c:v>
                </c:pt>
                <c:pt idx="5">
                  <c:v>TP 6</c:v>
                </c:pt>
              </c:strCache>
            </c:strRef>
          </c:cat>
          <c:val>
            <c:numRef>
              <c:f>'GRAF PELAPORAN'!$K$10:$P$10</c:f>
              <c:numCache>
                <c:formatCode>General</c:formatCode>
                <c:ptCount val="6"/>
                <c:pt idx="0">
                  <c:v>1</c:v>
                </c:pt>
                <c:pt idx="1">
                  <c:v>0</c:v>
                </c:pt>
                <c:pt idx="2">
                  <c:v>10</c:v>
                </c:pt>
                <c:pt idx="3">
                  <c:v>29</c:v>
                </c:pt>
                <c:pt idx="4">
                  <c:v>10</c:v>
                </c:pt>
                <c:pt idx="5">
                  <c:v>10</c:v>
                </c:pt>
              </c:numCache>
            </c:numRef>
          </c:val>
        </c:ser>
        <c:axId val="127172608"/>
        <c:axId val="127174144"/>
      </c:barChart>
      <c:catAx>
        <c:axId val="127172608"/>
        <c:scaling>
          <c:orientation val="minMax"/>
        </c:scaling>
        <c:axPos val="b"/>
        <c:tickLblPos val="nextTo"/>
        <c:crossAx val="127174144"/>
        <c:crosses val="autoZero"/>
        <c:auto val="1"/>
        <c:lblAlgn val="ctr"/>
        <c:lblOffset val="100"/>
      </c:catAx>
      <c:valAx>
        <c:axId val="127174144"/>
        <c:scaling>
          <c:orientation val="minMax"/>
          <c:max val="60"/>
        </c:scaling>
        <c:axPos val="l"/>
        <c:numFmt formatCode="General" sourceLinked="1"/>
        <c:tickLblPos val="nextTo"/>
        <c:crossAx val="127172608"/>
        <c:crosses val="autoZero"/>
        <c:crossBetween val="between"/>
        <c:majorUnit val="10"/>
      </c:valAx>
    </c:plotArea>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zh-CN"/>
  <c:style val="16"/>
  <c:chart>
    <c:autoTitleDeleted val="1"/>
    <c:plotArea>
      <c:layout/>
      <c:barChart>
        <c:barDir val="col"/>
        <c:grouping val="clustered"/>
        <c:ser>
          <c:idx val="0"/>
          <c:order val="0"/>
          <c:tx>
            <c:strRef>
              <c:f>'GRAF PELAPORAN'!$J$29</c:f>
              <c:strCache>
                <c:ptCount val="1"/>
                <c:pt idx="0">
                  <c:v>BIL. MURID</c:v>
                </c:pt>
              </c:strCache>
            </c:strRef>
          </c:tx>
          <c:dLbls>
            <c:showVal val="1"/>
          </c:dLbls>
          <c:cat>
            <c:strRef>
              <c:f>'GRAF PELAPORAN'!$K$28:$P$28</c:f>
              <c:strCache>
                <c:ptCount val="6"/>
                <c:pt idx="0">
                  <c:v>TP 1</c:v>
                </c:pt>
                <c:pt idx="1">
                  <c:v>TP 2</c:v>
                </c:pt>
                <c:pt idx="2">
                  <c:v> TP 3</c:v>
                </c:pt>
                <c:pt idx="3">
                  <c:v>TP 4</c:v>
                </c:pt>
                <c:pt idx="4">
                  <c:v>TP  5</c:v>
                </c:pt>
                <c:pt idx="5">
                  <c:v>TP 6</c:v>
                </c:pt>
              </c:strCache>
            </c:strRef>
          </c:cat>
          <c:val>
            <c:numRef>
              <c:f>'GRAF PELAPORAN'!$K$29:$P$29</c:f>
              <c:numCache>
                <c:formatCode>General</c:formatCode>
                <c:ptCount val="6"/>
                <c:pt idx="0">
                  <c:v>1</c:v>
                </c:pt>
                <c:pt idx="1">
                  <c:v>0</c:v>
                </c:pt>
                <c:pt idx="2">
                  <c:v>0</c:v>
                </c:pt>
                <c:pt idx="3">
                  <c:v>10</c:v>
                </c:pt>
                <c:pt idx="4">
                  <c:v>39</c:v>
                </c:pt>
                <c:pt idx="5">
                  <c:v>10</c:v>
                </c:pt>
              </c:numCache>
            </c:numRef>
          </c:val>
        </c:ser>
        <c:axId val="135799552"/>
        <c:axId val="135801088"/>
      </c:barChart>
      <c:catAx>
        <c:axId val="135799552"/>
        <c:scaling>
          <c:orientation val="minMax"/>
        </c:scaling>
        <c:axPos val="b"/>
        <c:tickLblPos val="nextTo"/>
        <c:crossAx val="135801088"/>
        <c:crosses val="autoZero"/>
        <c:auto val="1"/>
        <c:lblAlgn val="ctr"/>
        <c:lblOffset val="100"/>
      </c:catAx>
      <c:valAx>
        <c:axId val="135801088"/>
        <c:scaling>
          <c:orientation val="minMax"/>
          <c:max val="60"/>
        </c:scaling>
        <c:axPos val="l"/>
        <c:numFmt formatCode="General" sourceLinked="1"/>
        <c:tickLblPos val="nextTo"/>
        <c:crossAx val="135799552"/>
        <c:crosses val="autoZero"/>
        <c:crossBetween val="between"/>
        <c:majorUnit val="10"/>
      </c:valAx>
    </c:plotArea>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zh-CN"/>
  <c:style val="27"/>
  <c:chart>
    <c:autoTitleDeleted val="1"/>
    <c:plotArea>
      <c:layout/>
      <c:barChart>
        <c:barDir val="col"/>
        <c:grouping val="clustered"/>
        <c:ser>
          <c:idx val="0"/>
          <c:order val="0"/>
          <c:tx>
            <c:strRef>
              <c:f>'GRAF PELAPORAN'!$B$47</c:f>
              <c:strCache>
                <c:ptCount val="1"/>
                <c:pt idx="0">
                  <c:v>BIL. MURID</c:v>
                </c:pt>
              </c:strCache>
            </c:strRef>
          </c:tx>
          <c:dLbls>
            <c:showVal val="1"/>
          </c:dLbls>
          <c:cat>
            <c:strRef>
              <c:f>'GRAF PELAPORAN'!$C$46:$H$46</c:f>
              <c:strCache>
                <c:ptCount val="6"/>
                <c:pt idx="0">
                  <c:v>TP 1</c:v>
                </c:pt>
                <c:pt idx="1">
                  <c:v>TP 2</c:v>
                </c:pt>
                <c:pt idx="2">
                  <c:v> TP 3</c:v>
                </c:pt>
                <c:pt idx="3">
                  <c:v>TP 4</c:v>
                </c:pt>
                <c:pt idx="4">
                  <c:v>TP  5</c:v>
                </c:pt>
                <c:pt idx="5">
                  <c:v>TP 6</c:v>
                </c:pt>
              </c:strCache>
            </c:strRef>
          </c:cat>
          <c:val>
            <c:numRef>
              <c:f>'GRAF PELAPORAN'!$C$47:$H$47</c:f>
              <c:numCache>
                <c:formatCode>General</c:formatCode>
                <c:ptCount val="6"/>
                <c:pt idx="0">
                  <c:v>0</c:v>
                </c:pt>
                <c:pt idx="1">
                  <c:v>0</c:v>
                </c:pt>
                <c:pt idx="2">
                  <c:v>10</c:v>
                </c:pt>
                <c:pt idx="3">
                  <c:v>30</c:v>
                </c:pt>
                <c:pt idx="4">
                  <c:v>10</c:v>
                </c:pt>
                <c:pt idx="5">
                  <c:v>10</c:v>
                </c:pt>
              </c:numCache>
            </c:numRef>
          </c:val>
        </c:ser>
        <c:axId val="135842432"/>
        <c:axId val="135844224"/>
      </c:barChart>
      <c:catAx>
        <c:axId val="135842432"/>
        <c:scaling>
          <c:orientation val="minMax"/>
        </c:scaling>
        <c:axPos val="b"/>
        <c:tickLblPos val="nextTo"/>
        <c:crossAx val="135844224"/>
        <c:crosses val="autoZero"/>
        <c:auto val="1"/>
        <c:lblAlgn val="ctr"/>
        <c:lblOffset val="100"/>
      </c:catAx>
      <c:valAx>
        <c:axId val="135844224"/>
        <c:scaling>
          <c:orientation val="minMax"/>
          <c:max val="60"/>
        </c:scaling>
        <c:axPos val="l"/>
        <c:numFmt formatCode="General" sourceLinked="1"/>
        <c:tickLblPos val="nextTo"/>
        <c:txPr>
          <a:bodyPr/>
          <a:lstStyle/>
          <a:p>
            <a:pPr algn="ctr">
              <a:defRPr lang="en-MY" sz="1000" b="0" i="0" u="none" strike="noStrike" kern="1200" baseline="0">
                <a:solidFill>
                  <a:sysClr val="windowText" lastClr="000000"/>
                </a:solidFill>
                <a:latin typeface="+mn-lt"/>
                <a:ea typeface="+mn-ea"/>
                <a:cs typeface="+mn-cs"/>
              </a:defRPr>
            </a:pPr>
            <a:endParaRPr lang="zh-CN"/>
          </a:p>
        </c:txPr>
        <c:crossAx val="135842432"/>
        <c:crosses val="autoZero"/>
        <c:crossBetween val="between"/>
        <c:majorUnit val="10"/>
      </c:valAx>
    </c:plotArea>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zh-CN"/>
  <c:style val="27"/>
  <c:chart>
    <c:autoTitleDeleted val="1"/>
    <c:plotArea>
      <c:layout/>
      <c:barChart>
        <c:barDir val="col"/>
        <c:grouping val="clustered"/>
        <c:ser>
          <c:idx val="0"/>
          <c:order val="0"/>
          <c:tx>
            <c:strRef>
              <c:f>'GRAF PELAPORAN'!$J$47</c:f>
              <c:strCache>
                <c:ptCount val="1"/>
                <c:pt idx="0">
                  <c:v>BIL. MURID</c:v>
                </c:pt>
              </c:strCache>
            </c:strRef>
          </c:tx>
          <c:dLbls>
            <c:showVal val="1"/>
          </c:dLbls>
          <c:cat>
            <c:strRef>
              <c:f>'GRAF PELAPORAN'!$K$46:$P$46</c:f>
              <c:strCache>
                <c:ptCount val="6"/>
                <c:pt idx="0">
                  <c:v>TP 1</c:v>
                </c:pt>
                <c:pt idx="1">
                  <c:v>TP 2</c:v>
                </c:pt>
                <c:pt idx="2">
                  <c:v> TP 3</c:v>
                </c:pt>
                <c:pt idx="3">
                  <c:v>TP 4</c:v>
                </c:pt>
                <c:pt idx="4">
                  <c:v>TP  5</c:v>
                </c:pt>
                <c:pt idx="5">
                  <c:v>TP 6</c:v>
                </c:pt>
              </c:strCache>
            </c:strRef>
          </c:cat>
          <c:val>
            <c:numRef>
              <c:f>'GRAF PELAPORAN'!$K$47:$P$47</c:f>
              <c:numCache>
                <c:formatCode>General</c:formatCode>
                <c:ptCount val="6"/>
                <c:pt idx="0">
                  <c:v>0</c:v>
                </c:pt>
                <c:pt idx="1">
                  <c:v>0</c:v>
                </c:pt>
                <c:pt idx="2">
                  <c:v>10</c:v>
                </c:pt>
                <c:pt idx="3">
                  <c:v>30</c:v>
                </c:pt>
                <c:pt idx="4">
                  <c:v>10</c:v>
                </c:pt>
                <c:pt idx="5">
                  <c:v>10</c:v>
                </c:pt>
              </c:numCache>
            </c:numRef>
          </c:val>
        </c:ser>
        <c:axId val="135862528"/>
        <c:axId val="135880704"/>
      </c:barChart>
      <c:catAx>
        <c:axId val="135862528"/>
        <c:scaling>
          <c:orientation val="minMax"/>
        </c:scaling>
        <c:axPos val="b"/>
        <c:tickLblPos val="nextTo"/>
        <c:crossAx val="135880704"/>
        <c:crosses val="autoZero"/>
        <c:auto val="1"/>
        <c:lblAlgn val="ctr"/>
        <c:lblOffset val="100"/>
      </c:catAx>
      <c:valAx>
        <c:axId val="135880704"/>
        <c:scaling>
          <c:orientation val="minMax"/>
          <c:max val="60"/>
        </c:scaling>
        <c:axPos val="l"/>
        <c:numFmt formatCode="General" sourceLinked="1"/>
        <c:tickLblPos val="nextTo"/>
        <c:crossAx val="135862528"/>
        <c:crosses val="autoZero"/>
        <c:crossBetween val="between"/>
        <c:majorUnit val="10"/>
      </c:valAx>
    </c:plotArea>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zh-CN"/>
  <c:style val="27"/>
  <c:chart>
    <c:autoTitleDeleted val="1"/>
    <c:plotArea>
      <c:layout/>
      <c:barChart>
        <c:barDir val="col"/>
        <c:grouping val="clustered"/>
        <c:ser>
          <c:idx val="0"/>
          <c:order val="0"/>
          <c:tx>
            <c:strRef>
              <c:f>'GRAF PELAPORAN'!$B$65</c:f>
              <c:strCache>
                <c:ptCount val="1"/>
                <c:pt idx="0">
                  <c:v>BIL. MURID</c:v>
                </c:pt>
              </c:strCache>
            </c:strRef>
          </c:tx>
          <c:dLbls>
            <c:showVal val="1"/>
          </c:dLbls>
          <c:cat>
            <c:strRef>
              <c:f>'GRAF PELAPORAN'!$C$64:$H$64</c:f>
              <c:strCache>
                <c:ptCount val="6"/>
                <c:pt idx="0">
                  <c:v>TP 1</c:v>
                </c:pt>
                <c:pt idx="1">
                  <c:v>TP 2</c:v>
                </c:pt>
                <c:pt idx="2">
                  <c:v> TP 3</c:v>
                </c:pt>
                <c:pt idx="3">
                  <c:v>TP 4</c:v>
                </c:pt>
                <c:pt idx="4">
                  <c:v>TP  5</c:v>
                </c:pt>
                <c:pt idx="5">
                  <c:v>TP 6</c:v>
                </c:pt>
              </c:strCache>
            </c:strRef>
          </c:cat>
          <c:val>
            <c:numRef>
              <c:f>'GRAF PELAPORAN'!$C$65:$H$65</c:f>
              <c:numCache>
                <c:formatCode>General</c:formatCode>
                <c:ptCount val="6"/>
                <c:pt idx="0">
                  <c:v>0</c:v>
                </c:pt>
                <c:pt idx="1">
                  <c:v>0</c:v>
                </c:pt>
                <c:pt idx="2">
                  <c:v>10</c:v>
                </c:pt>
                <c:pt idx="3">
                  <c:v>10</c:v>
                </c:pt>
                <c:pt idx="4">
                  <c:v>30</c:v>
                </c:pt>
                <c:pt idx="5">
                  <c:v>10</c:v>
                </c:pt>
              </c:numCache>
            </c:numRef>
          </c:val>
        </c:ser>
        <c:axId val="135891584"/>
        <c:axId val="135893376"/>
      </c:barChart>
      <c:catAx>
        <c:axId val="135891584"/>
        <c:scaling>
          <c:orientation val="minMax"/>
        </c:scaling>
        <c:axPos val="b"/>
        <c:tickLblPos val="nextTo"/>
        <c:crossAx val="135893376"/>
        <c:crosses val="autoZero"/>
        <c:auto val="1"/>
        <c:lblAlgn val="ctr"/>
        <c:lblOffset val="100"/>
      </c:catAx>
      <c:valAx>
        <c:axId val="135893376"/>
        <c:scaling>
          <c:orientation val="minMax"/>
          <c:max val="60"/>
        </c:scaling>
        <c:axPos val="l"/>
        <c:numFmt formatCode="General" sourceLinked="1"/>
        <c:tickLblPos val="nextTo"/>
        <c:crossAx val="135891584"/>
        <c:crosses val="autoZero"/>
        <c:crossBetween val="between"/>
        <c:majorUnit val="10"/>
      </c:valAx>
    </c:plotArea>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zh-CN"/>
  <c:style val="16"/>
  <c:chart>
    <c:autoTitleDeleted val="1"/>
    <c:plotArea>
      <c:layout/>
      <c:barChart>
        <c:barDir val="col"/>
        <c:grouping val="clustered"/>
        <c:ser>
          <c:idx val="0"/>
          <c:order val="0"/>
          <c:tx>
            <c:strRef>
              <c:f>'GRAF PELAPORAN'!$J$65</c:f>
              <c:strCache>
                <c:ptCount val="1"/>
                <c:pt idx="0">
                  <c:v>BIL. MURID</c:v>
                </c:pt>
              </c:strCache>
            </c:strRef>
          </c:tx>
          <c:dLbls>
            <c:showVal val="1"/>
          </c:dLbls>
          <c:cat>
            <c:strRef>
              <c:f>'GRAF PELAPORAN'!$K$64:$P$64</c:f>
              <c:strCache>
                <c:ptCount val="6"/>
                <c:pt idx="0">
                  <c:v>TP 1</c:v>
                </c:pt>
                <c:pt idx="1">
                  <c:v>TP 2</c:v>
                </c:pt>
                <c:pt idx="2">
                  <c:v> TP 3</c:v>
                </c:pt>
                <c:pt idx="3">
                  <c:v>TP 4</c:v>
                </c:pt>
                <c:pt idx="4">
                  <c:v>TP  5</c:v>
                </c:pt>
                <c:pt idx="5">
                  <c:v>TP 6</c:v>
                </c:pt>
              </c:strCache>
            </c:strRef>
          </c:cat>
          <c:val>
            <c:numRef>
              <c:f>'GRAF PELAPORAN'!$K$65:$P$65</c:f>
              <c:numCache>
                <c:formatCode>General</c:formatCode>
                <c:ptCount val="6"/>
                <c:pt idx="0">
                  <c:v>0</c:v>
                </c:pt>
                <c:pt idx="1">
                  <c:v>0</c:v>
                </c:pt>
                <c:pt idx="2">
                  <c:v>0</c:v>
                </c:pt>
                <c:pt idx="3">
                  <c:v>50</c:v>
                </c:pt>
                <c:pt idx="4">
                  <c:v>0</c:v>
                </c:pt>
                <c:pt idx="5">
                  <c:v>10</c:v>
                </c:pt>
              </c:numCache>
            </c:numRef>
          </c:val>
        </c:ser>
        <c:axId val="135904640"/>
        <c:axId val="136004736"/>
      </c:barChart>
      <c:catAx>
        <c:axId val="135904640"/>
        <c:scaling>
          <c:orientation val="minMax"/>
        </c:scaling>
        <c:axPos val="b"/>
        <c:tickLblPos val="nextTo"/>
        <c:crossAx val="136004736"/>
        <c:crosses val="autoZero"/>
        <c:auto val="1"/>
        <c:lblAlgn val="ctr"/>
        <c:lblOffset val="100"/>
      </c:catAx>
      <c:valAx>
        <c:axId val="136004736"/>
        <c:scaling>
          <c:orientation val="minMax"/>
          <c:max val="60"/>
        </c:scaling>
        <c:axPos val="l"/>
        <c:numFmt formatCode="General" sourceLinked="1"/>
        <c:tickLblPos val="nextTo"/>
        <c:crossAx val="135904640"/>
        <c:crosses val="autoZero"/>
        <c:crossBetween val="between"/>
        <c:majorUnit val="10"/>
      </c:valAx>
    </c:plotArea>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zh-CN"/>
  <c:style val="27"/>
  <c:chart>
    <c:autoTitleDeleted val="1"/>
    <c:plotArea>
      <c:layout/>
      <c:barChart>
        <c:barDir val="col"/>
        <c:grouping val="clustered"/>
        <c:ser>
          <c:idx val="0"/>
          <c:order val="0"/>
          <c:tx>
            <c:strRef>
              <c:f>'GRAF PELAPORAN'!$B$83</c:f>
              <c:strCache>
                <c:ptCount val="1"/>
                <c:pt idx="0">
                  <c:v>BIL. MURID</c:v>
                </c:pt>
              </c:strCache>
            </c:strRef>
          </c:tx>
          <c:dLbls>
            <c:showVal val="1"/>
          </c:dLbls>
          <c:cat>
            <c:strRef>
              <c:f>'GRAF PELAPORAN'!$C$82:$H$82</c:f>
              <c:strCache>
                <c:ptCount val="6"/>
                <c:pt idx="0">
                  <c:v>TP 1</c:v>
                </c:pt>
                <c:pt idx="1">
                  <c:v>TP 2</c:v>
                </c:pt>
                <c:pt idx="2">
                  <c:v> TP 3</c:v>
                </c:pt>
                <c:pt idx="3">
                  <c:v>TP 4</c:v>
                </c:pt>
                <c:pt idx="4">
                  <c:v>TP  5</c:v>
                </c:pt>
                <c:pt idx="5">
                  <c:v>TP 6</c:v>
                </c:pt>
              </c:strCache>
            </c:strRef>
          </c:cat>
          <c:val>
            <c:numRef>
              <c:f>'GRAF PELAPORAN'!$C$83:$H$83</c:f>
              <c:numCache>
                <c:formatCode>General</c:formatCode>
                <c:ptCount val="6"/>
                <c:pt idx="0">
                  <c:v>1</c:v>
                </c:pt>
                <c:pt idx="1">
                  <c:v>0</c:v>
                </c:pt>
                <c:pt idx="2">
                  <c:v>10</c:v>
                </c:pt>
                <c:pt idx="3">
                  <c:v>9</c:v>
                </c:pt>
                <c:pt idx="4">
                  <c:v>30</c:v>
                </c:pt>
                <c:pt idx="5">
                  <c:v>10</c:v>
                </c:pt>
              </c:numCache>
            </c:numRef>
          </c:val>
        </c:ser>
        <c:axId val="136020352"/>
        <c:axId val="136021888"/>
      </c:barChart>
      <c:catAx>
        <c:axId val="136020352"/>
        <c:scaling>
          <c:orientation val="minMax"/>
        </c:scaling>
        <c:axPos val="b"/>
        <c:tickLblPos val="nextTo"/>
        <c:crossAx val="136021888"/>
        <c:crosses val="autoZero"/>
        <c:auto val="1"/>
        <c:lblAlgn val="ctr"/>
        <c:lblOffset val="100"/>
      </c:catAx>
      <c:valAx>
        <c:axId val="136021888"/>
        <c:scaling>
          <c:orientation val="minMax"/>
          <c:max val="60"/>
        </c:scaling>
        <c:axPos val="l"/>
        <c:numFmt formatCode="General" sourceLinked="1"/>
        <c:tickLblPos val="nextTo"/>
        <c:crossAx val="136020352"/>
        <c:crosses val="autoZero"/>
        <c:crossBetween val="between"/>
        <c:majorUnit val="10"/>
      </c:valAx>
    </c:plotArea>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zh-CN"/>
  <c:style val="27"/>
  <c:chart>
    <c:autoTitleDeleted val="1"/>
    <c:plotArea>
      <c:layout/>
      <c:barChart>
        <c:barDir val="col"/>
        <c:grouping val="clustered"/>
        <c:ser>
          <c:idx val="0"/>
          <c:order val="0"/>
          <c:tx>
            <c:strRef>
              <c:f>'GRAF PELAPORAN'!$J$83</c:f>
              <c:strCache>
                <c:ptCount val="1"/>
                <c:pt idx="0">
                  <c:v>BIL. MURID</c:v>
                </c:pt>
              </c:strCache>
            </c:strRef>
          </c:tx>
          <c:dLbls>
            <c:showVal val="1"/>
          </c:dLbls>
          <c:cat>
            <c:strRef>
              <c:f>'GRAF PELAPORAN'!$K$82:$P$82</c:f>
              <c:strCache>
                <c:ptCount val="6"/>
                <c:pt idx="0">
                  <c:v>TP 1</c:v>
                </c:pt>
                <c:pt idx="1">
                  <c:v>TP 2</c:v>
                </c:pt>
                <c:pt idx="2">
                  <c:v> TP 3</c:v>
                </c:pt>
                <c:pt idx="3">
                  <c:v>TP 4</c:v>
                </c:pt>
                <c:pt idx="4">
                  <c:v>TP  5</c:v>
                </c:pt>
                <c:pt idx="5">
                  <c:v>TP 6</c:v>
                </c:pt>
              </c:strCache>
            </c:strRef>
          </c:cat>
          <c:val>
            <c:numRef>
              <c:f>'GRAF PELAPORAN'!$K$83:$P$83</c:f>
              <c:numCache>
                <c:formatCode>General</c:formatCode>
                <c:ptCount val="6"/>
                <c:pt idx="0">
                  <c:v>0</c:v>
                </c:pt>
                <c:pt idx="1">
                  <c:v>0</c:v>
                </c:pt>
                <c:pt idx="2">
                  <c:v>10</c:v>
                </c:pt>
                <c:pt idx="3">
                  <c:v>29</c:v>
                </c:pt>
                <c:pt idx="4">
                  <c:v>10</c:v>
                </c:pt>
                <c:pt idx="5">
                  <c:v>11</c:v>
                </c:pt>
              </c:numCache>
            </c:numRef>
          </c:val>
        </c:ser>
        <c:axId val="135931008"/>
        <c:axId val="135932544"/>
      </c:barChart>
      <c:catAx>
        <c:axId val="135931008"/>
        <c:scaling>
          <c:orientation val="minMax"/>
        </c:scaling>
        <c:axPos val="b"/>
        <c:tickLblPos val="nextTo"/>
        <c:crossAx val="135932544"/>
        <c:crosses val="autoZero"/>
        <c:auto val="1"/>
        <c:lblAlgn val="ctr"/>
        <c:lblOffset val="100"/>
      </c:catAx>
      <c:valAx>
        <c:axId val="135932544"/>
        <c:scaling>
          <c:orientation val="minMax"/>
          <c:max val="60"/>
        </c:scaling>
        <c:axPos val="l"/>
        <c:numFmt formatCode="General" sourceLinked="1"/>
        <c:tickLblPos val="nextTo"/>
        <c:crossAx val="135931008"/>
        <c:crosses val="autoZero"/>
        <c:crossBetween val="between"/>
        <c:majorUnit val="10"/>
      </c:valAx>
    </c:plotArea>
    <c:plotVisOnly val="1"/>
    <c:dispBlanksAs val="gap"/>
  </c:chart>
  <c:printSettings>
    <c:headerFooter/>
    <c:pageMargins b="0.75000000000000044" l="0.7000000000000004" r="0.7000000000000004" t="0.75000000000000044" header="0.30000000000000021" footer="0.30000000000000021"/>
    <c:pageSetup/>
  </c:printSettings>
</c:chartSpace>
</file>

<file path=xl/ctrlProps/ctrlProp1.xml><?xml version="1.0" encoding="utf-8"?>
<formControlPr xmlns="http://schemas.microsoft.com/office/spreadsheetml/2009/9/main" objectType="Drop" dropStyle="combo" dx="16" fmlaLink="$I$6" fmlaRange="$J$7:$J$66" sel="14" val="9"/>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image" Target="../media/image3.png"/><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7.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oneCell">
    <xdr:from>
      <xdr:col>0</xdr:col>
      <xdr:colOff>148167</xdr:colOff>
      <xdr:row>0</xdr:row>
      <xdr:rowOff>88635</xdr:rowOff>
    </xdr:from>
    <xdr:to>
      <xdr:col>1</xdr:col>
      <xdr:colOff>2571750</xdr:colOff>
      <xdr:row>2</xdr:row>
      <xdr:rowOff>161453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48167" y="88635"/>
          <a:ext cx="2764896" cy="713374"/>
        </a:xfrm>
        <a:prstGeom prst="rect">
          <a:avLst/>
        </a:prstGeom>
      </xdr:spPr>
    </xdr:pic>
    <xdr:clientData/>
  </xdr:twoCellAnchor>
  <xdr:twoCellAnchor editAs="oneCell">
    <xdr:from>
      <xdr:col>26</xdr:col>
      <xdr:colOff>211667</xdr:colOff>
      <xdr:row>0</xdr:row>
      <xdr:rowOff>84855</xdr:rowOff>
    </xdr:from>
    <xdr:to>
      <xdr:col>26</xdr:col>
      <xdr:colOff>836989</xdr:colOff>
      <xdr:row>2</xdr:row>
      <xdr:rowOff>92276</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9440334" y="84855"/>
          <a:ext cx="625322" cy="6635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2138363</xdr:colOff>
      <xdr:row>9</xdr:row>
      <xdr:rowOff>90486</xdr:rowOff>
    </xdr:from>
    <xdr:to>
      <xdr:col>5</xdr:col>
      <xdr:colOff>5072063</xdr:colOff>
      <xdr:row>13</xdr:row>
      <xdr:rowOff>2730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6543676" y="2233611"/>
          <a:ext cx="2933700" cy="769494"/>
        </a:xfrm>
        <a:prstGeom prst="rect">
          <a:avLst/>
        </a:prstGeom>
      </xdr:spPr>
    </xdr:pic>
    <xdr:clientData/>
  </xdr:twoCellAnchor>
  <xdr:twoCellAnchor editAs="oneCell">
    <xdr:from>
      <xdr:col>5</xdr:col>
      <xdr:colOff>5584530</xdr:colOff>
      <xdr:row>9</xdr:row>
      <xdr:rowOff>124618</xdr:rowOff>
    </xdr:from>
    <xdr:to>
      <xdr:col>5</xdr:col>
      <xdr:colOff>6266655</xdr:colOff>
      <xdr:row>13</xdr:row>
      <xdr:rowOff>2267</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9989843" y="2267743"/>
          <a:ext cx="682125" cy="7269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30</xdr:row>
      <xdr:rowOff>0</xdr:rowOff>
    </xdr:from>
    <xdr:to>
      <xdr:col>8</xdr:col>
      <xdr:colOff>0</xdr:colOff>
      <xdr:row>40</xdr:row>
      <xdr:rowOff>161925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4762</xdr:colOff>
      <xdr:row>10</xdr:row>
      <xdr:rowOff>207168</xdr:rowOff>
    </xdr:from>
    <xdr:to>
      <xdr:col>16</xdr:col>
      <xdr:colOff>4762</xdr:colOff>
      <xdr:row>21</xdr:row>
      <xdr:rowOff>154781</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19049</xdr:colOff>
      <xdr:row>30</xdr:row>
      <xdr:rowOff>33337</xdr:rowOff>
    </xdr:from>
    <xdr:to>
      <xdr:col>15</xdr:col>
      <xdr:colOff>581024</xdr:colOff>
      <xdr:row>40</xdr:row>
      <xdr:rowOff>152400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48</xdr:row>
      <xdr:rowOff>4762</xdr:rowOff>
    </xdr:from>
    <xdr:to>
      <xdr:col>8</xdr:col>
      <xdr:colOff>9525</xdr:colOff>
      <xdr:row>58</xdr:row>
      <xdr:rowOff>180975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609599</xdr:colOff>
      <xdr:row>48</xdr:row>
      <xdr:rowOff>4761</xdr:rowOff>
    </xdr:from>
    <xdr:to>
      <xdr:col>15</xdr:col>
      <xdr:colOff>600074</xdr:colOff>
      <xdr:row>58</xdr:row>
      <xdr:rowOff>180974</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600074</xdr:colOff>
      <xdr:row>65</xdr:row>
      <xdr:rowOff>159543</xdr:rowOff>
    </xdr:from>
    <xdr:to>
      <xdr:col>8</xdr:col>
      <xdr:colOff>2380</xdr:colOff>
      <xdr:row>76</xdr:row>
      <xdr:rowOff>111919</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30956</xdr:colOff>
      <xdr:row>65</xdr:row>
      <xdr:rowOff>171449</xdr:rowOff>
    </xdr:from>
    <xdr:to>
      <xdr:col>16</xdr:col>
      <xdr:colOff>4763</xdr:colOff>
      <xdr:row>76</xdr:row>
      <xdr:rowOff>166688</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609599</xdr:colOff>
      <xdr:row>84</xdr:row>
      <xdr:rowOff>14287</xdr:rowOff>
    </xdr:from>
    <xdr:to>
      <xdr:col>7</xdr:col>
      <xdr:colOff>600074</xdr:colOff>
      <xdr:row>94</xdr:row>
      <xdr:rowOff>171450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19050</xdr:colOff>
      <xdr:row>84</xdr:row>
      <xdr:rowOff>4762</xdr:rowOff>
    </xdr:from>
    <xdr:to>
      <xdr:col>15</xdr:col>
      <xdr:colOff>600075</xdr:colOff>
      <xdr:row>94</xdr:row>
      <xdr:rowOff>180975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600075</xdr:colOff>
      <xdr:row>102</xdr:row>
      <xdr:rowOff>23811</xdr:rowOff>
    </xdr:from>
    <xdr:to>
      <xdr:col>8</xdr:col>
      <xdr:colOff>1</xdr:colOff>
      <xdr:row>112</xdr:row>
      <xdr:rowOff>180974</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19050</xdr:colOff>
      <xdr:row>102</xdr:row>
      <xdr:rowOff>14287</xdr:rowOff>
    </xdr:from>
    <xdr:to>
      <xdr:col>16</xdr:col>
      <xdr:colOff>0</xdr:colOff>
      <xdr:row>112</xdr:row>
      <xdr:rowOff>171450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9525</xdr:colOff>
      <xdr:row>120</xdr:row>
      <xdr:rowOff>23812</xdr:rowOff>
    </xdr:from>
    <xdr:to>
      <xdr:col>8</xdr:col>
      <xdr:colOff>1</xdr:colOff>
      <xdr:row>130</xdr:row>
      <xdr:rowOff>180975</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19050</xdr:colOff>
      <xdr:row>137</xdr:row>
      <xdr:rowOff>185737</xdr:rowOff>
    </xdr:from>
    <xdr:to>
      <xdr:col>7</xdr:col>
      <xdr:colOff>600075</xdr:colOff>
      <xdr:row>148</xdr:row>
      <xdr:rowOff>161925</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0</xdr:colOff>
      <xdr:row>138</xdr:row>
      <xdr:rowOff>14286</xdr:rowOff>
    </xdr:from>
    <xdr:to>
      <xdr:col>16</xdr:col>
      <xdr:colOff>0</xdr:colOff>
      <xdr:row>148</xdr:row>
      <xdr:rowOff>171450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33338</xdr:colOff>
      <xdr:row>155</xdr:row>
      <xdr:rowOff>138111</xdr:rowOff>
    </xdr:from>
    <xdr:to>
      <xdr:col>7</xdr:col>
      <xdr:colOff>604838</xdr:colOff>
      <xdr:row>166</xdr:row>
      <xdr:rowOff>166686</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602456</xdr:colOff>
      <xdr:row>155</xdr:row>
      <xdr:rowOff>126205</xdr:rowOff>
    </xdr:from>
    <xdr:to>
      <xdr:col>15</xdr:col>
      <xdr:colOff>602456</xdr:colOff>
      <xdr:row>166</xdr:row>
      <xdr:rowOff>178593</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1</xdr:col>
      <xdr:colOff>54768</xdr:colOff>
      <xdr:row>0</xdr:row>
      <xdr:rowOff>107155</xdr:rowOff>
    </xdr:from>
    <xdr:to>
      <xdr:col>3</xdr:col>
      <xdr:colOff>58183</xdr:colOff>
      <xdr:row>3</xdr:row>
      <xdr:rowOff>52386</xdr:rowOff>
    </xdr:to>
    <xdr:pic>
      <xdr:nvPicPr>
        <xdr:cNvPr id="3" name="Picture 2"/>
        <xdr:cNvPicPr>
          <a:picLocks noChangeAspect="1"/>
        </xdr:cNvPicPr>
      </xdr:nvPicPr>
      <xdr:blipFill>
        <a:blip xmlns:r="http://schemas.openxmlformats.org/officeDocument/2006/relationships" r:embed="rId17" cstate="print">
          <a:extLst>
            <a:ext uri="{28A0092B-C50C-407E-A947-70E740481C1C}">
              <a14:useLocalDpi xmlns="" xmlns:a14="http://schemas.microsoft.com/office/drawing/2010/main" val="0"/>
            </a:ext>
          </a:extLst>
        </a:blip>
        <a:stretch>
          <a:fillRect/>
        </a:stretch>
      </xdr:blipFill>
      <xdr:spPr>
        <a:xfrm>
          <a:off x="661987" y="107155"/>
          <a:ext cx="2158446" cy="552450"/>
        </a:xfrm>
        <a:prstGeom prst="rect">
          <a:avLst/>
        </a:prstGeom>
      </xdr:spPr>
    </xdr:pic>
    <xdr:clientData/>
  </xdr:twoCellAnchor>
  <xdr:twoCellAnchor editAs="oneCell">
    <xdr:from>
      <xdr:col>15</xdr:col>
      <xdr:colOff>28232</xdr:colOff>
      <xdr:row>0</xdr:row>
      <xdr:rowOff>84704</xdr:rowOff>
    </xdr:from>
    <xdr:to>
      <xdr:col>15</xdr:col>
      <xdr:colOff>563966</xdr:colOff>
      <xdr:row>3</xdr:row>
      <xdr:rowOff>25852</xdr:rowOff>
    </xdr:to>
    <xdr:pic>
      <xdr:nvPicPr>
        <xdr:cNvPr id="21" name="Picture 20"/>
        <xdr:cNvPicPr>
          <a:picLocks noChangeAspect="1"/>
        </xdr:cNvPicPr>
      </xdr:nvPicPr>
      <xdr:blipFill>
        <a:blip xmlns:r="http://schemas.openxmlformats.org/officeDocument/2006/relationships" r:embed="rId18" cstate="print">
          <a:extLst>
            <a:ext uri="{28A0092B-C50C-407E-A947-70E740481C1C}">
              <a14:useLocalDpi xmlns="" xmlns:a14="http://schemas.microsoft.com/office/drawing/2010/main" val="0"/>
            </a:ext>
          </a:extLst>
        </a:blip>
        <a:stretch>
          <a:fillRect/>
        </a:stretch>
      </xdr:blipFill>
      <xdr:spPr>
        <a:xfrm>
          <a:off x="11458232" y="84704"/>
          <a:ext cx="535734" cy="553469"/>
        </a:xfrm>
        <a:prstGeom prst="rect">
          <a:avLst/>
        </a:prstGeom>
      </xdr:spPr>
    </xdr:pic>
    <xdr:clientData/>
  </xdr:twoCellAnchor>
  <xdr:twoCellAnchor>
    <xdr:from>
      <xdr:col>1</xdr:col>
      <xdr:colOff>35718</xdr:colOff>
      <xdr:row>10</xdr:row>
      <xdr:rowOff>182166</xdr:rowOff>
    </xdr:from>
    <xdr:to>
      <xdr:col>8</xdr:col>
      <xdr:colOff>11905</xdr:colOff>
      <xdr:row>21</xdr:row>
      <xdr:rowOff>142875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P89"/>
  <sheetViews>
    <sheetView showGridLines="0" tabSelected="1" zoomScale="80" zoomScaleNormal="80" zoomScaleSheetLayoutView="90" workbookViewId="0">
      <selection activeCell="B78" sqref="B78"/>
    </sheetView>
  </sheetViews>
  <sheetFormatPr defaultColWidth="0" defaultRowHeight="15.75" zeroHeight="1"/>
  <cols>
    <col min="1" max="1" width="5" style="3" customWidth="1"/>
    <col min="2" max="2" width="51.75" style="3" customWidth="1"/>
    <col min="3" max="3" width="20" style="3" customWidth="1"/>
    <col min="4" max="4" width="11.375" style="99" customWidth="1"/>
    <col min="5" max="7" width="13.625" style="3" customWidth="1"/>
    <col min="8" max="8" width="9.125" style="3" customWidth="1"/>
    <col min="9" max="11" width="13.625" style="3" customWidth="1"/>
    <col min="12" max="12" width="8.875" style="3" customWidth="1"/>
    <col min="13" max="15" width="13.625" style="3" customWidth="1"/>
    <col min="16" max="16" width="9.125" style="3" customWidth="1"/>
    <col min="17" max="26" width="16.875" style="3" hidden="1" customWidth="1"/>
    <col min="27" max="27" width="17.375" style="99" customWidth="1"/>
    <col min="28" max="28" width="3.875" style="140" customWidth="1"/>
    <col min="29" max="30" width="11.375" style="140" hidden="1" customWidth="1"/>
    <col min="31" max="31" width="11.375" style="3" hidden="1" customWidth="1"/>
    <col min="32" max="33" width="9.125" style="3" hidden="1" customWidth="1"/>
    <col min="34" max="34" width="24.375" style="3" hidden="1" customWidth="1"/>
    <col min="35" max="35" width="2.25" style="3" hidden="1" customWidth="1"/>
    <col min="36" max="36" width="2.375" style="3" hidden="1" customWidth="1"/>
    <col min="37" max="37" width="13.75" style="3" hidden="1" customWidth="1"/>
    <col min="38" max="38" width="15" style="3" hidden="1" customWidth="1"/>
    <col min="39" max="39" width="12.875" style="3" hidden="1" customWidth="1"/>
    <col min="40" max="40" width="24.375" style="3" hidden="1" customWidth="1"/>
    <col min="41" max="41" width="21.375" style="3" hidden="1" customWidth="1"/>
    <col min="42" max="42" width="33" style="3" hidden="1" customWidth="1"/>
    <col min="43" max="16384" width="9.125" style="3" hidden="1"/>
  </cols>
  <sheetData>
    <row r="1" spans="1:36" s="17" customFormat="1" ht="25.5" customHeight="1">
      <c r="A1" s="43"/>
      <c r="B1" s="44"/>
      <c r="C1" s="45" t="s">
        <v>16</v>
      </c>
      <c r="D1" s="113" t="s">
        <v>156</v>
      </c>
      <c r="E1" s="113"/>
      <c r="F1" s="113"/>
      <c r="G1" s="113"/>
      <c r="H1" s="113"/>
      <c r="I1" s="113"/>
      <c r="J1" s="113"/>
      <c r="K1" s="44"/>
      <c r="L1" s="44"/>
      <c r="M1" s="43"/>
      <c r="N1" s="44"/>
      <c r="O1" s="44"/>
      <c r="P1" s="44"/>
      <c r="Q1" s="44"/>
      <c r="R1" s="44"/>
      <c r="S1" s="44"/>
      <c r="T1" s="44"/>
      <c r="U1" s="44"/>
      <c r="V1" s="44"/>
      <c r="W1" s="44"/>
      <c r="X1" s="44"/>
      <c r="Y1" s="44"/>
      <c r="Z1" s="44"/>
      <c r="AA1" s="100"/>
      <c r="AB1" s="139"/>
      <c r="AC1" s="139"/>
      <c r="AD1" s="139"/>
    </row>
    <row r="2" spans="1:36" s="17" customFormat="1" ht="25.5" customHeight="1">
      <c r="A2" s="43"/>
      <c r="B2" s="44"/>
      <c r="C2" s="45" t="s">
        <v>17</v>
      </c>
      <c r="D2" s="113" t="s">
        <v>157</v>
      </c>
      <c r="E2" s="113"/>
      <c r="F2" s="113"/>
      <c r="G2" s="113"/>
      <c r="H2" s="113"/>
      <c r="I2" s="113"/>
      <c r="J2" s="113"/>
      <c r="K2" s="44"/>
      <c r="L2" s="44"/>
      <c r="M2" s="43"/>
      <c r="N2" s="44"/>
      <c r="O2" s="44"/>
      <c r="P2" s="44"/>
      <c r="Q2" s="44"/>
      <c r="R2" s="44"/>
      <c r="S2" s="44"/>
      <c r="T2" s="44"/>
      <c r="U2" s="44"/>
      <c r="V2" s="44"/>
      <c r="W2" s="44"/>
      <c r="X2" s="44"/>
      <c r="Y2" s="44"/>
      <c r="Z2" s="44"/>
      <c r="AA2" s="100"/>
      <c r="AB2" s="139"/>
      <c r="AC2" s="139"/>
      <c r="AD2" s="139"/>
    </row>
    <row r="3" spans="1:36" s="17" customFormat="1" ht="25.5" customHeight="1">
      <c r="A3" s="43"/>
      <c r="B3" s="46"/>
      <c r="C3" s="45" t="s">
        <v>0</v>
      </c>
      <c r="D3" s="113" t="s">
        <v>158</v>
      </c>
      <c r="E3" s="113"/>
      <c r="F3" s="113"/>
      <c r="G3" s="113"/>
      <c r="H3" s="113"/>
      <c r="I3" s="113"/>
      <c r="J3" s="113"/>
      <c r="K3" s="46"/>
      <c r="L3" s="46"/>
      <c r="M3" s="43"/>
      <c r="N3" s="46"/>
      <c r="O3" s="46"/>
      <c r="P3" s="46"/>
      <c r="Q3" s="46"/>
      <c r="R3" s="46"/>
      <c r="S3" s="46"/>
      <c r="T3" s="46"/>
      <c r="U3" s="46"/>
      <c r="V3" s="46"/>
      <c r="W3" s="46"/>
      <c r="X3" s="46"/>
      <c r="Y3" s="46"/>
      <c r="Z3" s="46"/>
      <c r="AA3" s="101"/>
      <c r="AB3" s="139"/>
      <c r="AC3" s="139"/>
      <c r="AD3" s="139"/>
    </row>
    <row r="4" spans="1:36" s="17" customFormat="1" ht="25.5" customHeight="1">
      <c r="A4" s="43"/>
      <c r="B4" s="44"/>
      <c r="C4" s="45" t="s">
        <v>18</v>
      </c>
      <c r="D4" s="179">
        <v>42614</v>
      </c>
      <c r="E4" s="113"/>
      <c r="F4" s="113"/>
      <c r="G4" s="113"/>
      <c r="H4" s="113"/>
      <c r="I4" s="113"/>
      <c r="J4" s="113"/>
      <c r="K4" s="44"/>
      <c r="L4" s="44"/>
      <c r="M4" s="43"/>
      <c r="N4" s="44"/>
      <c r="O4" s="44"/>
      <c r="P4" s="44"/>
      <c r="Q4" s="44"/>
      <c r="R4" s="44"/>
      <c r="S4" s="44"/>
      <c r="T4" s="44"/>
      <c r="U4" s="44"/>
      <c r="V4" s="44"/>
      <c r="W4" s="44"/>
      <c r="X4" s="44"/>
      <c r="Y4" s="44"/>
      <c r="Z4" s="44"/>
      <c r="AA4" s="100"/>
      <c r="AB4" s="139"/>
      <c r="AC4" s="139"/>
      <c r="AD4" s="139"/>
    </row>
    <row r="5" spans="1:36" ht="15.95" customHeight="1">
      <c r="A5" s="25"/>
      <c r="B5" s="25"/>
      <c r="C5" s="25"/>
      <c r="D5" s="96"/>
      <c r="E5" s="25"/>
      <c r="F5" s="25"/>
      <c r="G5" s="25"/>
      <c r="H5" s="25"/>
      <c r="I5" s="25"/>
      <c r="J5" s="25"/>
      <c r="K5" s="25"/>
      <c r="L5" s="25"/>
      <c r="M5" s="25"/>
      <c r="N5" s="25"/>
      <c r="O5" s="25"/>
      <c r="P5" s="25"/>
      <c r="Q5" s="25"/>
      <c r="R5" s="25"/>
      <c r="S5" s="25"/>
      <c r="T5" s="25"/>
      <c r="U5" s="25"/>
      <c r="V5" s="25"/>
      <c r="W5" s="25"/>
      <c r="X5" s="25"/>
      <c r="Y5" s="25"/>
      <c r="Z5" s="25"/>
      <c r="AA5" s="96"/>
    </row>
    <row r="6" spans="1:36" s="20" customFormat="1" ht="20.100000000000001" customHeight="1">
      <c r="A6" s="27" t="s">
        <v>33</v>
      </c>
      <c r="B6" s="25"/>
      <c r="C6" s="93" t="s">
        <v>9</v>
      </c>
      <c r="D6" s="27" t="s">
        <v>152</v>
      </c>
      <c r="E6" s="25"/>
      <c r="F6" s="27"/>
      <c r="G6" s="27"/>
      <c r="H6" s="27"/>
      <c r="I6" s="27"/>
      <c r="J6" s="27"/>
      <c r="K6" s="27"/>
      <c r="L6" s="27"/>
      <c r="M6" s="27"/>
      <c r="N6" s="27"/>
      <c r="O6" s="27"/>
      <c r="P6" s="27"/>
      <c r="Q6" s="27"/>
      <c r="R6" s="27"/>
      <c r="S6" s="27"/>
      <c r="T6" s="27"/>
      <c r="U6" s="26"/>
      <c r="V6" s="26"/>
      <c r="W6" s="26"/>
      <c r="X6" s="26"/>
      <c r="Y6" s="26"/>
      <c r="Z6" s="26"/>
      <c r="AA6" s="102"/>
      <c r="AB6" s="141"/>
      <c r="AC6" s="141"/>
      <c r="AD6" s="141"/>
    </row>
    <row r="7" spans="1:36" s="20" customFormat="1" ht="20.100000000000001" customHeight="1">
      <c r="A7" s="94" t="s">
        <v>40</v>
      </c>
      <c r="B7" s="27"/>
      <c r="C7" s="93" t="s">
        <v>10</v>
      </c>
      <c r="D7" s="27" t="s">
        <v>159</v>
      </c>
      <c r="E7" s="25"/>
      <c r="F7" s="27"/>
      <c r="G7" s="27"/>
      <c r="H7" s="27"/>
      <c r="I7" s="27"/>
      <c r="J7" s="27"/>
      <c r="K7" s="27"/>
      <c r="L7" s="27"/>
      <c r="M7" s="27"/>
      <c r="N7" s="27"/>
      <c r="O7" s="27"/>
      <c r="P7" s="27"/>
      <c r="Q7" s="27"/>
      <c r="R7" s="27"/>
      <c r="S7" s="27"/>
      <c r="T7" s="27"/>
      <c r="U7" s="26"/>
      <c r="V7" s="26"/>
      <c r="W7" s="26"/>
      <c r="X7" s="26"/>
      <c r="Y7" s="26"/>
      <c r="Z7" s="26"/>
      <c r="AA7" s="102"/>
      <c r="AB7" s="141"/>
      <c r="AC7" s="141"/>
      <c r="AD7" s="141"/>
    </row>
    <row r="8" spans="1:36" s="20" customFormat="1" ht="23.25">
      <c r="A8" s="94"/>
      <c r="B8" s="27"/>
      <c r="C8" s="93"/>
      <c r="D8" s="27"/>
      <c r="E8" s="25"/>
      <c r="F8" s="27"/>
      <c r="G8" s="25"/>
      <c r="H8" s="27"/>
      <c r="I8" s="25"/>
      <c r="J8" s="27"/>
      <c r="K8" s="25"/>
      <c r="L8" s="27"/>
      <c r="M8" s="25"/>
      <c r="N8" s="27"/>
      <c r="O8" s="25"/>
      <c r="P8" s="27"/>
      <c r="Q8" s="25"/>
      <c r="R8" s="27"/>
      <c r="S8" s="25"/>
      <c r="T8" s="27"/>
      <c r="U8" s="25"/>
      <c r="V8" s="27"/>
      <c r="W8" s="25"/>
      <c r="X8" s="27"/>
      <c r="Y8" s="25"/>
      <c r="Z8" s="27"/>
      <c r="AA8" s="25"/>
      <c r="AB8" s="141"/>
      <c r="AC8" s="141"/>
      <c r="AD8" s="141"/>
    </row>
    <row r="9" spans="1:36" s="20" customFormat="1" ht="18.75" customHeight="1">
      <c r="A9" s="184" t="s">
        <v>6</v>
      </c>
      <c r="B9" s="184" t="s">
        <v>7</v>
      </c>
      <c r="C9" s="186" t="s">
        <v>30</v>
      </c>
      <c r="D9" s="188" t="s">
        <v>155</v>
      </c>
      <c r="E9" s="189" t="s">
        <v>50</v>
      </c>
      <c r="F9" s="190"/>
      <c r="G9" s="190"/>
      <c r="H9" s="191"/>
      <c r="I9" s="189" t="s">
        <v>51</v>
      </c>
      <c r="J9" s="190"/>
      <c r="K9" s="190"/>
      <c r="L9" s="191"/>
      <c r="M9" s="189" t="s">
        <v>52</v>
      </c>
      <c r="N9" s="190"/>
      <c r="O9" s="190"/>
      <c r="P9" s="191"/>
      <c r="Q9" s="138"/>
      <c r="R9" s="138"/>
      <c r="S9" s="138"/>
      <c r="T9" s="138"/>
      <c r="U9" s="138"/>
      <c r="V9" s="138"/>
      <c r="W9" s="138"/>
      <c r="X9" s="138"/>
      <c r="Y9" s="138"/>
      <c r="Z9" s="138"/>
      <c r="AA9" s="183" t="s">
        <v>34</v>
      </c>
      <c r="AB9" s="141"/>
      <c r="AC9" s="141"/>
      <c r="AD9" s="141"/>
    </row>
    <row r="10" spans="1:36" ht="84.75" customHeight="1">
      <c r="A10" s="185"/>
      <c r="B10" s="185"/>
      <c r="C10" s="187"/>
      <c r="D10" s="185"/>
      <c r="E10" s="181" t="s">
        <v>153</v>
      </c>
      <c r="F10" s="181" t="s">
        <v>42</v>
      </c>
      <c r="G10" s="181" t="s">
        <v>154</v>
      </c>
      <c r="H10" s="182" t="s">
        <v>54</v>
      </c>
      <c r="I10" s="181" t="s">
        <v>160</v>
      </c>
      <c r="J10" s="181" t="s">
        <v>161</v>
      </c>
      <c r="K10" s="181" t="s">
        <v>46</v>
      </c>
      <c r="L10" s="182" t="s">
        <v>55</v>
      </c>
      <c r="M10" s="181" t="s">
        <v>47</v>
      </c>
      <c r="N10" s="181" t="s">
        <v>151</v>
      </c>
      <c r="O10" s="181" t="s">
        <v>162</v>
      </c>
      <c r="P10" s="182" t="s">
        <v>56</v>
      </c>
      <c r="Q10" s="28"/>
      <c r="R10" s="28"/>
      <c r="S10" s="28"/>
      <c r="T10" s="28"/>
      <c r="U10" s="28"/>
      <c r="V10" s="28"/>
      <c r="W10" s="28"/>
      <c r="X10" s="28"/>
      <c r="Y10" s="28"/>
      <c r="Z10" s="142"/>
      <c r="AA10" s="183"/>
    </row>
    <row r="11" spans="1:36" s="20" customFormat="1" ht="20.25" customHeight="1">
      <c r="A11" s="18">
        <v>1</v>
      </c>
      <c r="B11" s="19"/>
      <c r="C11" s="73"/>
      <c r="D11" s="74" t="str">
        <f t="shared" ref="D11:D42" si="0">IF(C11="","",VLOOKUP(VALUE(RIGHT(C11)),$AI$12:$AJ$21,2))</f>
        <v/>
      </c>
      <c r="E11" s="18">
        <v>1</v>
      </c>
      <c r="F11" s="18">
        <v>1</v>
      </c>
      <c r="G11" s="18">
        <v>1</v>
      </c>
      <c r="H11" s="180">
        <f>ROUND(AVERAGE(E11:G11),0)</f>
        <v>1</v>
      </c>
      <c r="I11" s="18">
        <v>4</v>
      </c>
      <c r="J11" s="18">
        <v>4</v>
      </c>
      <c r="K11" s="18">
        <v>4</v>
      </c>
      <c r="L11" s="146">
        <f>ROUND(AVERAGE(I11:K11),0)</f>
        <v>4</v>
      </c>
      <c r="M11" s="18">
        <v>1</v>
      </c>
      <c r="N11" s="18">
        <v>6</v>
      </c>
      <c r="O11" s="18">
        <v>6</v>
      </c>
      <c r="P11" s="146">
        <f>ROUND(AVERAGE(M11:O11),0)</f>
        <v>4</v>
      </c>
      <c r="Q11" s="18"/>
      <c r="R11" s="29"/>
      <c r="S11" s="18"/>
      <c r="T11" s="18"/>
      <c r="U11" s="18"/>
      <c r="V11" s="29"/>
      <c r="W11" s="18"/>
      <c r="X11" s="18"/>
      <c r="Y11" s="18"/>
      <c r="Z11" s="143"/>
      <c r="AA11" s="145">
        <f>ROUND(AVERAGE(H11+L11+P11)/3,0)</f>
        <v>3</v>
      </c>
      <c r="AB11" s="141"/>
      <c r="AC11" s="141"/>
      <c r="AD11" s="141"/>
    </row>
    <row r="12" spans="1:36" s="20" customFormat="1" ht="20.25" customHeight="1">
      <c r="A12" s="18">
        <v>2</v>
      </c>
      <c r="B12" s="19"/>
      <c r="C12" s="73"/>
      <c r="D12" s="74" t="str">
        <f t="shared" si="0"/>
        <v/>
      </c>
      <c r="E12" s="18">
        <v>5</v>
      </c>
      <c r="F12" s="18">
        <v>5</v>
      </c>
      <c r="G12" s="18">
        <v>3</v>
      </c>
      <c r="H12" s="146">
        <f t="shared" ref="H12:H69" si="1">ROUND(AVERAGE(E12:G12),0)</f>
        <v>4</v>
      </c>
      <c r="I12" s="18">
        <v>5</v>
      </c>
      <c r="J12" s="18">
        <v>5</v>
      </c>
      <c r="K12" s="18">
        <v>3</v>
      </c>
      <c r="L12" s="146">
        <f t="shared" ref="L12:L70" si="2">ROUND(AVERAGE(I12:K12),0)</f>
        <v>4</v>
      </c>
      <c r="M12" s="18">
        <v>3</v>
      </c>
      <c r="N12" s="18">
        <v>5</v>
      </c>
      <c r="O12" s="18">
        <v>3</v>
      </c>
      <c r="P12" s="146">
        <f t="shared" ref="P12:P70" si="3">ROUND(AVERAGE(M12:O12),0)</f>
        <v>4</v>
      </c>
      <c r="Q12" s="18"/>
      <c r="R12" s="29"/>
      <c r="S12" s="18"/>
      <c r="T12" s="18"/>
      <c r="U12" s="18"/>
      <c r="V12" s="29"/>
      <c r="W12" s="18"/>
      <c r="X12" s="18"/>
      <c r="Y12" s="18"/>
      <c r="Z12" s="143"/>
      <c r="AA12" s="145">
        <f>ROUND(AVERAGE(H12+L12+P12)/3,0)</f>
        <v>4</v>
      </c>
      <c r="AB12" s="141"/>
      <c r="AC12" s="141"/>
      <c r="AD12" s="141"/>
      <c r="AI12" s="72">
        <v>0</v>
      </c>
      <c r="AJ12" s="72" t="s">
        <v>13</v>
      </c>
    </row>
    <row r="13" spans="1:36" s="20" customFormat="1" ht="20.25" customHeight="1">
      <c r="A13" s="18">
        <v>3</v>
      </c>
      <c r="B13" s="19"/>
      <c r="C13" s="73"/>
      <c r="D13" s="74" t="str">
        <f t="shared" si="0"/>
        <v/>
      </c>
      <c r="E13" s="18">
        <v>6</v>
      </c>
      <c r="F13" s="18">
        <v>4</v>
      </c>
      <c r="G13" s="18">
        <v>5</v>
      </c>
      <c r="H13" s="146">
        <f t="shared" si="1"/>
        <v>5</v>
      </c>
      <c r="I13" s="18">
        <v>4</v>
      </c>
      <c r="J13" s="18">
        <v>4</v>
      </c>
      <c r="K13" s="18">
        <v>5</v>
      </c>
      <c r="L13" s="146">
        <f t="shared" si="2"/>
        <v>4</v>
      </c>
      <c r="M13" s="18">
        <v>5</v>
      </c>
      <c r="N13" s="18">
        <v>4</v>
      </c>
      <c r="O13" s="18">
        <v>5</v>
      </c>
      <c r="P13" s="146">
        <f t="shared" si="3"/>
        <v>5</v>
      </c>
      <c r="Q13" s="18"/>
      <c r="R13" s="29"/>
      <c r="S13" s="18"/>
      <c r="T13" s="18"/>
      <c r="U13" s="18"/>
      <c r="V13" s="29"/>
      <c r="W13" s="18"/>
      <c r="X13" s="18"/>
      <c r="Y13" s="18"/>
      <c r="Z13" s="143"/>
      <c r="AA13" s="145">
        <f t="shared" ref="AA13:AA70" si="4">ROUND(AVERAGE(H13+L13+P13)/3,0)</f>
        <v>5</v>
      </c>
      <c r="AB13" s="141"/>
      <c r="AC13" s="141"/>
      <c r="AD13" s="141"/>
      <c r="AI13" s="72">
        <v>1</v>
      </c>
      <c r="AJ13" s="72" t="s">
        <v>8</v>
      </c>
    </row>
    <row r="14" spans="1:36" s="20" customFormat="1" ht="20.25" customHeight="1">
      <c r="A14" s="18">
        <v>4</v>
      </c>
      <c r="B14" s="19"/>
      <c r="C14" s="73"/>
      <c r="D14" s="74" t="str">
        <f t="shared" si="0"/>
        <v/>
      </c>
      <c r="E14" s="18">
        <v>6</v>
      </c>
      <c r="F14" s="18">
        <v>4</v>
      </c>
      <c r="G14" s="18">
        <v>5</v>
      </c>
      <c r="H14" s="146">
        <f t="shared" si="1"/>
        <v>5</v>
      </c>
      <c r="I14" s="18">
        <v>4</v>
      </c>
      <c r="J14" s="18">
        <v>4</v>
      </c>
      <c r="K14" s="18">
        <v>5</v>
      </c>
      <c r="L14" s="146">
        <f t="shared" si="2"/>
        <v>4</v>
      </c>
      <c r="M14" s="18">
        <v>5</v>
      </c>
      <c r="N14" s="18">
        <v>4</v>
      </c>
      <c r="O14" s="18">
        <v>5</v>
      </c>
      <c r="P14" s="146">
        <f t="shared" si="3"/>
        <v>5</v>
      </c>
      <c r="Q14" s="18"/>
      <c r="R14" s="29"/>
      <c r="S14" s="18"/>
      <c r="T14" s="18"/>
      <c r="U14" s="18"/>
      <c r="V14" s="29"/>
      <c r="W14" s="18"/>
      <c r="X14" s="18"/>
      <c r="Y14" s="18"/>
      <c r="Z14" s="143"/>
      <c r="AA14" s="145">
        <f t="shared" si="4"/>
        <v>5</v>
      </c>
      <c r="AB14" s="141"/>
      <c r="AC14" s="141"/>
      <c r="AD14" s="141"/>
      <c r="AI14" s="72">
        <v>2</v>
      </c>
      <c r="AJ14" s="72" t="s">
        <v>13</v>
      </c>
    </row>
    <row r="15" spans="1:36" s="20" customFormat="1" ht="20.25" customHeight="1">
      <c r="A15" s="18">
        <v>5</v>
      </c>
      <c r="B15" s="19"/>
      <c r="C15" s="73"/>
      <c r="D15" s="74" t="str">
        <f t="shared" si="0"/>
        <v/>
      </c>
      <c r="E15" s="18">
        <v>6</v>
      </c>
      <c r="F15" s="18">
        <v>3</v>
      </c>
      <c r="G15" s="18">
        <v>5</v>
      </c>
      <c r="H15" s="146">
        <f t="shared" si="1"/>
        <v>5</v>
      </c>
      <c r="I15" s="18">
        <v>3</v>
      </c>
      <c r="J15" s="18">
        <v>3</v>
      </c>
      <c r="K15" s="18">
        <v>5</v>
      </c>
      <c r="L15" s="146">
        <f t="shared" si="2"/>
        <v>4</v>
      </c>
      <c r="M15" s="18">
        <v>5</v>
      </c>
      <c r="N15" s="18">
        <v>3</v>
      </c>
      <c r="O15" s="18">
        <v>5</v>
      </c>
      <c r="P15" s="146">
        <f t="shared" si="3"/>
        <v>4</v>
      </c>
      <c r="Q15" s="18"/>
      <c r="R15" s="29"/>
      <c r="S15" s="18"/>
      <c r="T15" s="18"/>
      <c r="U15" s="18"/>
      <c r="V15" s="29"/>
      <c r="W15" s="18"/>
      <c r="X15" s="18"/>
      <c r="Y15" s="18"/>
      <c r="Z15" s="143"/>
      <c r="AA15" s="145">
        <f t="shared" si="4"/>
        <v>4</v>
      </c>
      <c r="AB15" s="141"/>
      <c r="AC15" s="141"/>
      <c r="AD15" s="141"/>
      <c r="AI15" s="72">
        <v>3</v>
      </c>
      <c r="AJ15" s="72" t="s">
        <v>8</v>
      </c>
    </row>
    <row r="16" spans="1:36" s="20" customFormat="1" ht="20.25" customHeight="1">
      <c r="A16" s="18">
        <v>6</v>
      </c>
      <c r="B16" s="19"/>
      <c r="C16" s="73"/>
      <c r="D16" s="74" t="str">
        <f t="shared" si="0"/>
        <v/>
      </c>
      <c r="E16" s="18">
        <v>6</v>
      </c>
      <c r="F16" s="18">
        <v>6</v>
      </c>
      <c r="G16" s="18">
        <v>6</v>
      </c>
      <c r="H16" s="146">
        <f t="shared" si="1"/>
        <v>6</v>
      </c>
      <c r="I16" s="18">
        <v>6</v>
      </c>
      <c r="J16" s="18">
        <v>6</v>
      </c>
      <c r="K16" s="18">
        <v>6</v>
      </c>
      <c r="L16" s="146">
        <f t="shared" si="2"/>
        <v>6</v>
      </c>
      <c r="M16" s="18">
        <v>6</v>
      </c>
      <c r="N16" s="18">
        <v>6</v>
      </c>
      <c r="O16" s="18">
        <v>6</v>
      </c>
      <c r="P16" s="146">
        <f t="shared" si="3"/>
        <v>6</v>
      </c>
      <c r="Q16" s="18"/>
      <c r="R16" s="29"/>
      <c r="S16" s="18"/>
      <c r="T16" s="18"/>
      <c r="U16" s="18"/>
      <c r="V16" s="29"/>
      <c r="W16" s="18"/>
      <c r="X16" s="18"/>
      <c r="Y16" s="18"/>
      <c r="Z16" s="143"/>
      <c r="AA16" s="145">
        <f t="shared" si="4"/>
        <v>6</v>
      </c>
      <c r="AB16" s="141"/>
      <c r="AC16" s="141"/>
      <c r="AD16" s="141"/>
      <c r="AI16" s="72">
        <v>4</v>
      </c>
      <c r="AJ16" s="72" t="s">
        <v>13</v>
      </c>
    </row>
    <row r="17" spans="1:36" s="20" customFormat="1" ht="20.25" customHeight="1">
      <c r="A17" s="18">
        <v>7</v>
      </c>
      <c r="B17" s="19"/>
      <c r="C17" s="73"/>
      <c r="D17" s="74" t="str">
        <f t="shared" si="0"/>
        <v/>
      </c>
      <c r="E17" s="18">
        <v>6</v>
      </c>
      <c r="F17" s="18">
        <v>4</v>
      </c>
      <c r="G17" s="18">
        <v>4</v>
      </c>
      <c r="H17" s="146">
        <f t="shared" si="1"/>
        <v>5</v>
      </c>
      <c r="I17" s="18">
        <v>4</v>
      </c>
      <c r="J17" s="18">
        <v>4</v>
      </c>
      <c r="K17" s="18">
        <v>4</v>
      </c>
      <c r="L17" s="146">
        <f t="shared" si="2"/>
        <v>4</v>
      </c>
      <c r="M17" s="18">
        <v>4</v>
      </c>
      <c r="N17" s="18">
        <v>4</v>
      </c>
      <c r="O17" s="18">
        <v>4</v>
      </c>
      <c r="P17" s="146">
        <f t="shared" si="3"/>
        <v>4</v>
      </c>
      <c r="Q17" s="18"/>
      <c r="R17" s="29"/>
      <c r="S17" s="18"/>
      <c r="T17" s="18"/>
      <c r="U17" s="18"/>
      <c r="V17" s="29"/>
      <c r="W17" s="18"/>
      <c r="X17" s="18"/>
      <c r="Y17" s="18"/>
      <c r="Z17" s="143"/>
      <c r="AA17" s="145">
        <f t="shared" si="4"/>
        <v>4</v>
      </c>
      <c r="AB17" s="141"/>
      <c r="AC17" s="141"/>
      <c r="AD17" s="141"/>
      <c r="AI17" s="72">
        <v>5</v>
      </c>
      <c r="AJ17" s="72" t="s">
        <v>8</v>
      </c>
    </row>
    <row r="18" spans="1:36" s="20" customFormat="1" ht="20.25" customHeight="1">
      <c r="A18" s="18">
        <v>8</v>
      </c>
      <c r="B18" s="19"/>
      <c r="C18" s="73"/>
      <c r="D18" s="74" t="str">
        <f t="shared" si="0"/>
        <v/>
      </c>
      <c r="E18" s="18">
        <v>5</v>
      </c>
      <c r="F18" s="18">
        <v>5</v>
      </c>
      <c r="G18" s="18">
        <v>3</v>
      </c>
      <c r="H18" s="146">
        <f t="shared" si="1"/>
        <v>4</v>
      </c>
      <c r="I18" s="18">
        <v>5</v>
      </c>
      <c r="J18" s="18">
        <v>5</v>
      </c>
      <c r="K18" s="18">
        <v>3</v>
      </c>
      <c r="L18" s="146">
        <f t="shared" si="2"/>
        <v>4</v>
      </c>
      <c r="M18" s="18">
        <v>3</v>
      </c>
      <c r="N18" s="18">
        <v>5</v>
      </c>
      <c r="O18" s="18">
        <v>3</v>
      </c>
      <c r="P18" s="146">
        <f t="shared" si="3"/>
        <v>4</v>
      </c>
      <c r="Q18" s="18"/>
      <c r="R18" s="29"/>
      <c r="S18" s="18"/>
      <c r="T18" s="18"/>
      <c r="U18" s="18"/>
      <c r="V18" s="29"/>
      <c r="W18" s="18"/>
      <c r="X18" s="18"/>
      <c r="Y18" s="18"/>
      <c r="Z18" s="143"/>
      <c r="AA18" s="145">
        <f t="shared" si="4"/>
        <v>4</v>
      </c>
      <c r="AB18" s="141"/>
      <c r="AC18" s="141"/>
      <c r="AD18" s="141"/>
      <c r="AI18" s="72">
        <v>6</v>
      </c>
      <c r="AJ18" s="72" t="s">
        <v>13</v>
      </c>
    </row>
    <row r="19" spans="1:36" s="20" customFormat="1" ht="20.25" customHeight="1">
      <c r="A19" s="18">
        <v>9</v>
      </c>
      <c r="B19" s="19"/>
      <c r="C19" s="73"/>
      <c r="D19" s="74" t="str">
        <f t="shared" si="0"/>
        <v/>
      </c>
      <c r="E19" s="18">
        <v>6</v>
      </c>
      <c r="F19" s="18">
        <v>4</v>
      </c>
      <c r="G19" s="18">
        <v>5</v>
      </c>
      <c r="H19" s="146">
        <f t="shared" si="1"/>
        <v>5</v>
      </c>
      <c r="I19" s="18">
        <v>4</v>
      </c>
      <c r="J19" s="18">
        <v>4</v>
      </c>
      <c r="K19" s="18">
        <v>5</v>
      </c>
      <c r="L19" s="146">
        <f t="shared" si="2"/>
        <v>4</v>
      </c>
      <c r="M19" s="18">
        <v>5</v>
      </c>
      <c r="N19" s="18">
        <v>4</v>
      </c>
      <c r="O19" s="18">
        <v>5</v>
      </c>
      <c r="P19" s="146">
        <f t="shared" si="3"/>
        <v>5</v>
      </c>
      <c r="Q19" s="18"/>
      <c r="R19" s="29"/>
      <c r="S19" s="18"/>
      <c r="T19" s="18"/>
      <c r="U19" s="18"/>
      <c r="V19" s="29"/>
      <c r="W19" s="18"/>
      <c r="X19" s="18"/>
      <c r="Y19" s="18"/>
      <c r="Z19" s="143"/>
      <c r="AA19" s="145">
        <f t="shared" si="4"/>
        <v>5</v>
      </c>
      <c r="AB19" s="141"/>
      <c r="AC19" s="141"/>
      <c r="AD19" s="141"/>
      <c r="AI19" s="72">
        <v>7</v>
      </c>
      <c r="AJ19" s="72" t="s">
        <v>8</v>
      </c>
    </row>
    <row r="20" spans="1:36" s="20" customFormat="1" ht="20.25" customHeight="1">
      <c r="A20" s="18">
        <v>10</v>
      </c>
      <c r="B20" s="19"/>
      <c r="C20" s="73"/>
      <c r="D20" s="74" t="str">
        <f t="shared" si="0"/>
        <v/>
      </c>
      <c r="E20" s="18">
        <v>6</v>
      </c>
      <c r="F20" s="18">
        <v>4</v>
      </c>
      <c r="G20" s="18">
        <v>5</v>
      </c>
      <c r="H20" s="146">
        <f t="shared" si="1"/>
        <v>5</v>
      </c>
      <c r="I20" s="18">
        <v>4</v>
      </c>
      <c r="J20" s="18">
        <v>4</v>
      </c>
      <c r="K20" s="18">
        <v>5</v>
      </c>
      <c r="L20" s="146">
        <f t="shared" si="2"/>
        <v>4</v>
      </c>
      <c r="M20" s="18">
        <v>5</v>
      </c>
      <c r="N20" s="18">
        <v>4</v>
      </c>
      <c r="O20" s="18">
        <v>5</v>
      </c>
      <c r="P20" s="146">
        <f t="shared" si="3"/>
        <v>5</v>
      </c>
      <c r="Q20" s="18"/>
      <c r="R20" s="29"/>
      <c r="S20" s="18"/>
      <c r="T20" s="18"/>
      <c r="U20" s="18"/>
      <c r="V20" s="29"/>
      <c r="W20" s="18"/>
      <c r="X20" s="18"/>
      <c r="Y20" s="18"/>
      <c r="Z20" s="143"/>
      <c r="AA20" s="145">
        <f t="shared" si="4"/>
        <v>5</v>
      </c>
      <c r="AB20" s="141"/>
      <c r="AC20" s="141"/>
      <c r="AD20" s="141"/>
      <c r="AI20" s="72">
        <v>8</v>
      </c>
      <c r="AJ20" s="72" t="s">
        <v>13</v>
      </c>
    </row>
    <row r="21" spans="1:36" s="20" customFormat="1" ht="20.25" customHeight="1">
      <c r="A21" s="18">
        <v>11</v>
      </c>
      <c r="B21" s="19"/>
      <c r="C21" s="73"/>
      <c r="D21" s="74" t="str">
        <f t="shared" si="0"/>
        <v/>
      </c>
      <c r="E21" s="18">
        <v>6</v>
      </c>
      <c r="F21" s="18">
        <v>3</v>
      </c>
      <c r="G21" s="18">
        <v>5</v>
      </c>
      <c r="H21" s="146">
        <f t="shared" si="1"/>
        <v>5</v>
      </c>
      <c r="I21" s="18">
        <v>3</v>
      </c>
      <c r="J21" s="18">
        <v>3</v>
      </c>
      <c r="K21" s="18">
        <v>5</v>
      </c>
      <c r="L21" s="146">
        <f t="shared" si="2"/>
        <v>4</v>
      </c>
      <c r="M21" s="18">
        <v>5</v>
      </c>
      <c r="N21" s="18">
        <v>3</v>
      </c>
      <c r="O21" s="18">
        <v>5</v>
      </c>
      <c r="P21" s="146">
        <f t="shared" si="3"/>
        <v>4</v>
      </c>
      <c r="Q21" s="18"/>
      <c r="R21" s="29"/>
      <c r="S21" s="18"/>
      <c r="T21" s="18"/>
      <c r="U21" s="18"/>
      <c r="V21" s="29"/>
      <c r="W21" s="18"/>
      <c r="X21" s="18"/>
      <c r="Y21" s="18"/>
      <c r="Z21" s="143"/>
      <c r="AA21" s="145">
        <f t="shared" si="4"/>
        <v>4</v>
      </c>
      <c r="AB21" s="141"/>
      <c r="AC21" s="141"/>
      <c r="AD21" s="141"/>
      <c r="AI21" s="72">
        <v>9</v>
      </c>
      <c r="AJ21" s="72" t="s">
        <v>8</v>
      </c>
    </row>
    <row r="22" spans="1:36" s="20" customFormat="1" ht="20.25" customHeight="1">
      <c r="A22" s="18">
        <v>12</v>
      </c>
      <c r="B22" s="19"/>
      <c r="C22" s="73"/>
      <c r="D22" s="74" t="str">
        <f t="shared" si="0"/>
        <v/>
      </c>
      <c r="E22" s="18">
        <v>6</v>
      </c>
      <c r="F22" s="18">
        <v>6</v>
      </c>
      <c r="G22" s="18">
        <v>6</v>
      </c>
      <c r="H22" s="146">
        <f t="shared" si="1"/>
        <v>6</v>
      </c>
      <c r="I22" s="18">
        <v>6</v>
      </c>
      <c r="J22" s="18">
        <v>6</v>
      </c>
      <c r="K22" s="18">
        <v>6</v>
      </c>
      <c r="L22" s="146">
        <f t="shared" si="2"/>
        <v>6</v>
      </c>
      <c r="M22" s="18">
        <v>6</v>
      </c>
      <c r="N22" s="18">
        <v>6</v>
      </c>
      <c r="O22" s="18">
        <v>6</v>
      </c>
      <c r="P22" s="146">
        <f t="shared" si="3"/>
        <v>6</v>
      </c>
      <c r="Q22" s="18"/>
      <c r="R22" s="29"/>
      <c r="S22" s="18"/>
      <c r="T22" s="18"/>
      <c r="U22" s="18"/>
      <c r="V22" s="29"/>
      <c r="W22" s="18"/>
      <c r="X22" s="18"/>
      <c r="Y22" s="18"/>
      <c r="Z22" s="143"/>
      <c r="AA22" s="145">
        <f t="shared" si="4"/>
        <v>6</v>
      </c>
      <c r="AB22" s="141"/>
      <c r="AC22" s="141"/>
      <c r="AD22" s="141"/>
    </row>
    <row r="23" spans="1:36" s="20" customFormat="1" ht="20.25" customHeight="1">
      <c r="A23" s="18">
        <v>13</v>
      </c>
      <c r="B23" s="19"/>
      <c r="C23" s="73"/>
      <c r="D23" s="74" t="str">
        <f t="shared" si="0"/>
        <v/>
      </c>
      <c r="E23" s="18">
        <v>6</v>
      </c>
      <c r="F23" s="18">
        <v>4</v>
      </c>
      <c r="G23" s="18">
        <v>4</v>
      </c>
      <c r="H23" s="146">
        <f t="shared" si="1"/>
        <v>5</v>
      </c>
      <c r="I23" s="18">
        <v>4</v>
      </c>
      <c r="J23" s="18">
        <v>4</v>
      </c>
      <c r="K23" s="18">
        <v>4</v>
      </c>
      <c r="L23" s="146">
        <f t="shared" si="2"/>
        <v>4</v>
      </c>
      <c r="M23" s="18">
        <v>4</v>
      </c>
      <c r="N23" s="18">
        <v>4</v>
      </c>
      <c r="O23" s="18">
        <v>4</v>
      </c>
      <c r="P23" s="146">
        <f t="shared" si="3"/>
        <v>4</v>
      </c>
      <c r="Q23" s="18"/>
      <c r="R23" s="29"/>
      <c r="S23" s="18"/>
      <c r="T23" s="18"/>
      <c r="U23" s="18"/>
      <c r="V23" s="29"/>
      <c r="W23" s="18"/>
      <c r="X23" s="18"/>
      <c r="Y23" s="18"/>
      <c r="Z23" s="143"/>
      <c r="AA23" s="145">
        <f t="shared" si="4"/>
        <v>4</v>
      </c>
      <c r="AB23" s="141"/>
      <c r="AC23" s="141"/>
      <c r="AD23" s="141"/>
    </row>
    <row r="24" spans="1:36" s="20" customFormat="1" ht="20.25" customHeight="1">
      <c r="A24" s="18">
        <v>14</v>
      </c>
      <c r="B24" s="19"/>
      <c r="C24" s="73"/>
      <c r="D24" s="74" t="str">
        <f t="shared" si="0"/>
        <v/>
      </c>
      <c r="E24" s="18">
        <v>5</v>
      </c>
      <c r="F24" s="18">
        <v>5</v>
      </c>
      <c r="G24" s="18">
        <v>3</v>
      </c>
      <c r="H24" s="146">
        <f t="shared" si="1"/>
        <v>4</v>
      </c>
      <c r="I24" s="18">
        <v>5</v>
      </c>
      <c r="J24" s="18">
        <v>5</v>
      </c>
      <c r="K24" s="18">
        <v>3</v>
      </c>
      <c r="L24" s="146">
        <f t="shared" si="2"/>
        <v>4</v>
      </c>
      <c r="M24" s="18">
        <v>3</v>
      </c>
      <c r="N24" s="18">
        <v>5</v>
      </c>
      <c r="O24" s="18">
        <v>3</v>
      </c>
      <c r="P24" s="146">
        <f t="shared" si="3"/>
        <v>4</v>
      </c>
      <c r="Q24" s="18"/>
      <c r="R24" s="29"/>
      <c r="S24" s="18"/>
      <c r="T24" s="18"/>
      <c r="U24" s="18"/>
      <c r="V24" s="29"/>
      <c r="W24" s="18"/>
      <c r="X24" s="18"/>
      <c r="Y24" s="18"/>
      <c r="Z24" s="143"/>
      <c r="AA24" s="145">
        <f t="shared" si="4"/>
        <v>4</v>
      </c>
      <c r="AB24" s="141"/>
      <c r="AC24" s="141"/>
      <c r="AD24" s="141"/>
    </row>
    <row r="25" spans="1:36" s="20" customFormat="1" ht="20.25" customHeight="1">
      <c r="A25" s="18">
        <v>15</v>
      </c>
      <c r="B25" s="19"/>
      <c r="C25" s="73"/>
      <c r="D25" s="74" t="str">
        <f t="shared" si="0"/>
        <v/>
      </c>
      <c r="E25" s="18">
        <v>6</v>
      </c>
      <c r="F25" s="18">
        <v>4</v>
      </c>
      <c r="G25" s="18">
        <v>5</v>
      </c>
      <c r="H25" s="146">
        <f t="shared" si="1"/>
        <v>5</v>
      </c>
      <c r="I25" s="18">
        <v>4</v>
      </c>
      <c r="J25" s="18">
        <v>4</v>
      </c>
      <c r="K25" s="18">
        <v>5</v>
      </c>
      <c r="L25" s="146">
        <f t="shared" si="2"/>
        <v>4</v>
      </c>
      <c r="M25" s="18">
        <v>5</v>
      </c>
      <c r="N25" s="18">
        <v>4</v>
      </c>
      <c r="O25" s="18">
        <v>5</v>
      </c>
      <c r="P25" s="146">
        <f t="shared" si="3"/>
        <v>5</v>
      </c>
      <c r="Q25" s="18"/>
      <c r="R25" s="29"/>
      <c r="S25" s="18"/>
      <c r="T25" s="18"/>
      <c r="U25" s="18"/>
      <c r="V25" s="29"/>
      <c r="W25" s="18"/>
      <c r="X25" s="18"/>
      <c r="Y25" s="18"/>
      <c r="Z25" s="143"/>
      <c r="AA25" s="145">
        <f t="shared" si="4"/>
        <v>5</v>
      </c>
      <c r="AB25" s="141"/>
      <c r="AC25" s="141"/>
      <c r="AD25" s="141"/>
    </row>
    <row r="26" spans="1:36" s="20" customFormat="1" ht="20.25" customHeight="1">
      <c r="A26" s="18">
        <v>16</v>
      </c>
      <c r="B26" s="19"/>
      <c r="C26" s="73"/>
      <c r="D26" s="74" t="str">
        <f t="shared" si="0"/>
        <v/>
      </c>
      <c r="E26" s="18">
        <v>6</v>
      </c>
      <c r="F26" s="18">
        <v>4</v>
      </c>
      <c r="G26" s="18">
        <v>5</v>
      </c>
      <c r="H26" s="146">
        <f t="shared" si="1"/>
        <v>5</v>
      </c>
      <c r="I26" s="18">
        <v>4</v>
      </c>
      <c r="J26" s="18">
        <v>4</v>
      </c>
      <c r="K26" s="18">
        <v>5</v>
      </c>
      <c r="L26" s="146">
        <f t="shared" si="2"/>
        <v>4</v>
      </c>
      <c r="M26" s="18">
        <v>5</v>
      </c>
      <c r="N26" s="18">
        <v>4</v>
      </c>
      <c r="O26" s="18">
        <v>5</v>
      </c>
      <c r="P26" s="146">
        <f t="shared" si="3"/>
        <v>5</v>
      </c>
      <c r="Q26" s="18"/>
      <c r="R26" s="29"/>
      <c r="S26" s="18"/>
      <c r="T26" s="18"/>
      <c r="U26" s="18"/>
      <c r="V26" s="29"/>
      <c r="W26" s="18"/>
      <c r="X26" s="18"/>
      <c r="Y26" s="18"/>
      <c r="Z26" s="143"/>
      <c r="AA26" s="145">
        <f t="shared" si="4"/>
        <v>5</v>
      </c>
      <c r="AB26" s="141"/>
      <c r="AC26" s="141"/>
      <c r="AD26" s="141"/>
    </row>
    <row r="27" spans="1:36" s="20" customFormat="1" ht="20.25" customHeight="1">
      <c r="A27" s="18">
        <v>17</v>
      </c>
      <c r="B27" s="19"/>
      <c r="C27" s="73"/>
      <c r="D27" s="74" t="str">
        <f t="shared" si="0"/>
        <v/>
      </c>
      <c r="E27" s="18">
        <v>6</v>
      </c>
      <c r="F27" s="18">
        <v>3</v>
      </c>
      <c r="G27" s="18">
        <v>5</v>
      </c>
      <c r="H27" s="146">
        <f t="shared" si="1"/>
        <v>5</v>
      </c>
      <c r="I27" s="18">
        <v>3</v>
      </c>
      <c r="J27" s="18">
        <v>3</v>
      </c>
      <c r="K27" s="18">
        <v>5</v>
      </c>
      <c r="L27" s="146">
        <f t="shared" si="2"/>
        <v>4</v>
      </c>
      <c r="M27" s="18">
        <v>5</v>
      </c>
      <c r="N27" s="18">
        <v>3</v>
      </c>
      <c r="O27" s="18">
        <v>5</v>
      </c>
      <c r="P27" s="146">
        <f t="shared" si="3"/>
        <v>4</v>
      </c>
      <c r="Q27" s="18"/>
      <c r="R27" s="29"/>
      <c r="S27" s="18"/>
      <c r="T27" s="18"/>
      <c r="U27" s="18"/>
      <c r="V27" s="29"/>
      <c r="W27" s="18"/>
      <c r="X27" s="18"/>
      <c r="Y27" s="18"/>
      <c r="Z27" s="143"/>
      <c r="AA27" s="145">
        <f t="shared" si="4"/>
        <v>4</v>
      </c>
      <c r="AB27" s="141"/>
      <c r="AC27" s="141"/>
      <c r="AD27" s="141"/>
    </row>
    <row r="28" spans="1:36" s="20" customFormat="1" ht="20.25" customHeight="1">
      <c r="A28" s="18">
        <v>18</v>
      </c>
      <c r="B28" s="19"/>
      <c r="C28" s="73"/>
      <c r="D28" s="74" t="str">
        <f t="shared" si="0"/>
        <v/>
      </c>
      <c r="E28" s="18">
        <v>6</v>
      </c>
      <c r="F28" s="18">
        <v>6</v>
      </c>
      <c r="G28" s="18">
        <v>6</v>
      </c>
      <c r="H28" s="146">
        <f t="shared" si="1"/>
        <v>6</v>
      </c>
      <c r="I28" s="18">
        <v>6</v>
      </c>
      <c r="J28" s="18">
        <v>6</v>
      </c>
      <c r="K28" s="18">
        <v>6</v>
      </c>
      <c r="L28" s="146">
        <f t="shared" si="2"/>
        <v>6</v>
      </c>
      <c r="M28" s="18">
        <v>6</v>
      </c>
      <c r="N28" s="18">
        <v>6</v>
      </c>
      <c r="O28" s="18">
        <v>6</v>
      </c>
      <c r="P28" s="146">
        <f t="shared" si="3"/>
        <v>6</v>
      </c>
      <c r="Q28" s="18"/>
      <c r="R28" s="29"/>
      <c r="S28" s="18"/>
      <c r="T28" s="18"/>
      <c r="U28" s="18"/>
      <c r="V28" s="29"/>
      <c r="W28" s="18"/>
      <c r="X28" s="18"/>
      <c r="Y28" s="18"/>
      <c r="Z28" s="143"/>
      <c r="AA28" s="145">
        <f t="shared" si="4"/>
        <v>6</v>
      </c>
      <c r="AB28" s="141"/>
      <c r="AC28" s="141"/>
      <c r="AD28" s="141"/>
    </row>
    <row r="29" spans="1:36" s="20" customFormat="1" ht="20.25" customHeight="1">
      <c r="A29" s="18">
        <v>19</v>
      </c>
      <c r="B29" s="19"/>
      <c r="C29" s="73"/>
      <c r="D29" s="74" t="str">
        <f t="shared" si="0"/>
        <v/>
      </c>
      <c r="E29" s="18">
        <v>6</v>
      </c>
      <c r="F29" s="18">
        <v>4</v>
      </c>
      <c r="G29" s="18">
        <v>4</v>
      </c>
      <c r="H29" s="146">
        <f>ROUND(AVERAGE(E29:G29),0)</f>
        <v>5</v>
      </c>
      <c r="I29" s="18">
        <v>4</v>
      </c>
      <c r="J29" s="18">
        <v>4</v>
      </c>
      <c r="K29" s="18">
        <v>4</v>
      </c>
      <c r="L29" s="146">
        <f t="shared" si="2"/>
        <v>4</v>
      </c>
      <c r="M29" s="18">
        <v>4</v>
      </c>
      <c r="N29" s="18">
        <v>4</v>
      </c>
      <c r="O29" s="18">
        <v>4</v>
      </c>
      <c r="P29" s="146">
        <f t="shared" si="3"/>
        <v>4</v>
      </c>
      <c r="Q29" s="18"/>
      <c r="R29" s="29"/>
      <c r="S29" s="18"/>
      <c r="T29" s="18"/>
      <c r="U29" s="18"/>
      <c r="V29" s="29"/>
      <c r="W29" s="18"/>
      <c r="X29" s="18"/>
      <c r="Y29" s="18"/>
      <c r="Z29" s="143"/>
      <c r="AA29" s="145">
        <f t="shared" si="4"/>
        <v>4</v>
      </c>
      <c r="AB29" s="141"/>
      <c r="AC29" s="141"/>
      <c r="AD29" s="141"/>
    </row>
    <row r="30" spans="1:36" s="20" customFormat="1" ht="20.25" customHeight="1">
      <c r="A30" s="18">
        <v>20</v>
      </c>
      <c r="B30" s="19"/>
      <c r="C30" s="73"/>
      <c r="D30" s="74" t="str">
        <f t="shared" si="0"/>
        <v/>
      </c>
      <c r="E30" s="18">
        <v>5</v>
      </c>
      <c r="F30" s="18">
        <v>5</v>
      </c>
      <c r="G30" s="18">
        <v>3</v>
      </c>
      <c r="H30" s="146">
        <f t="shared" si="1"/>
        <v>4</v>
      </c>
      <c r="I30" s="18">
        <v>5</v>
      </c>
      <c r="J30" s="18">
        <v>5</v>
      </c>
      <c r="K30" s="18">
        <v>3</v>
      </c>
      <c r="L30" s="146">
        <f t="shared" si="2"/>
        <v>4</v>
      </c>
      <c r="M30" s="18">
        <v>3</v>
      </c>
      <c r="N30" s="18">
        <v>5</v>
      </c>
      <c r="O30" s="18">
        <v>3</v>
      </c>
      <c r="P30" s="146">
        <f t="shared" si="3"/>
        <v>4</v>
      </c>
      <c r="Q30" s="18"/>
      <c r="R30" s="29"/>
      <c r="S30" s="18"/>
      <c r="T30" s="18"/>
      <c r="U30" s="18"/>
      <c r="V30" s="29"/>
      <c r="W30" s="18"/>
      <c r="X30" s="18"/>
      <c r="Y30" s="18"/>
      <c r="Z30" s="143"/>
      <c r="AA30" s="145">
        <f t="shared" si="4"/>
        <v>4</v>
      </c>
      <c r="AB30" s="141"/>
      <c r="AC30" s="141"/>
      <c r="AD30" s="141"/>
    </row>
    <row r="31" spans="1:36" s="20" customFormat="1" ht="20.25" customHeight="1">
      <c r="A31" s="18">
        <v>21</v>
      </c>
      <c r="B31" s="19"/>
      <c r="C31" s="73"/>
      <c r="D31" s="74" t="str">
        <f t="shared" si="0"/>
        <v/>
      </c>
      <c r="E31" s="18">
        <v>6</v>
      </c>
      <c r="F31" s="18">
        <v>4</v>
      </c>
      <c r="G31" s="18">
        <v>5</v>
      </c>
      <c r="H31" s="146">
        <f t="shared" si="1"/>
        <v>5</v>
      </c>
      <c r="I31" s="18">
        <v>4</v>
      </c>
      <c r="J31" s="18">
        <v>4</v>
      </c>
      <c r="K31" s="18">
        <v>5</v>
      </c>
      <c r="L31" s="146">
        <f t="shared" si="2"/>
        <v>4</v>
      </c>
      <c r="M31" s="18">
        <v>5</v>
      </c>
      <c r="N31" s="18">
        <v>4</v>
      </c>
      <c r="O31" s="18">
        <v>5</v>
      </c>
      <c r="P31" s="146">
        <f t="shared" si="3"/>
        <v>5</v>
      </c>
      <c r="Q31" s="18"/>
      <c r="R31" s="29"/>
      <c r="S31" s="18"/>
      <c r="T31" s="18"/>
      <c r="U31" s="18"/>
      <c r="V31" s="29"/>
      <c r="W31" s="18"/>
      <c r="X31" s="18"/>
      <c r="Y31" s="18"/>
      <c r="Z31" s="143"/>
      <c r="AA31" s="145">
        <f t="shared" si="4"/>
        <v>5</v>
      </c>
      <c r="AB31" s="141"/>
      <c r="AC31" s="141"/>
      <c r="AD31" s="141"/>
    </row>
    <row r="32" spans="1:36" s="20" customFormat="1" ht="20.25" customHeight="1">
      <c r="A32" s="18">
        <v>22</v>
      </c>
      <c r="B32" s="19"/>
      <c r="C32" s="73"/>
      <c r="D32" s="74" t="str">
        <f t="shared" si="0"/>
        <v/>
      </c>
      <c r="E32" s="18">
        <v>6</v>
      </c>
      <c r="F32" s="18">
        <v>4</v>
      </c>
      <c r="G32" s="18">
        <v>5</v>
      </c>
      <c r="H32" s="146">
        <f t="shared" si="1"/>
        <v>5</v>
      </c>
      <c r="I32" s="18">
        <v>4</v>
      </c>
      <c r="J32" s="18">
        <v>4</v>
      </c>
      <c r="K32" s="18">
        <v>5</v>
      </c>
      <c r="L32" s="146">
        <f t="shared" si="2"/>
        <v>4</v>
      </c>
      <c r="M32" s="18">
        <v>5</v>
      </c>
      <c r="N32" s="18">
        <v>4</v>
      </c>
      <c r="O32" s="18">
        <v>5</v>
      </c>
      <c r="P32" s="146">
        <f t="shared" si="3"/>
        <v>5</v>
      </c>
      <c r="Q32" s="18"/>
      <c r="R32" s="29"/>
      <c r="S32" s="18"/>
      <c r="T32" s="18"/>
      <c r="U32" s="18"/>
      <c r="V32" s="29"/>
      <c r="W32" s="18"/>
      <c r="X32" s="18"/>
      <c r="Y32" s="18"/>
      <c r="Z32" s="143"/>
      <c r="AA32" s="145">
        <f t="shared" si="4"/>
        <v>5</v>
      </c>
      <c r="AB32" s="141"/>
      <c r="AC32" s="141"/>
      <c r="AD32" s="141"/>
    </row>
    <row r="33" spans="1:30" s="20" customFormat="1" ht="20.25" customHeight="1">
      <c r="A33" s="18">
        <v>23</v>
      </c>
      <c r="B33" s="19"/>
      <c r="C33" s="73"/>
      <c r="D33" s="74" t="str">
        <f t="shared" si="0"/>
        <v/>
      </c>
      <c r="E33" s="18">
        <v>6</v>
      </c>
      <c r="F33" s="18">
        <v>3</v>
      </c>
      <c r="G33" s="18">
        <v>5</v>
      </c>
      <c r="H33" s="146">
        <f t="shared" si="1"/>
        <v>5</v>
      </c>
      <c r="I33" s="18">
        <v>3</v>
      </c>
      <c r="J33" s="18">
        <v>3</v>
      </c>
      <c r="K33" s="18">
        <v>5</v>
      </c>
      <c r="L33" s="146">
        <f t="shared" si="2"/>
        <v>4</v>
      </c>
      <c r="M33" s="18">
        <v>5</v>
      </c>
      <c r="N33" s="18">
        <v>3</v>
      </c>
      <c r="O33" s="18">
        <v>5</v>
      </c>
      <c r="P33" s="146">
        <f t="shared" si="3"/>
        <v>4</v>
      </c>
      <c r="Q33" s="18"/>
      <c r="R33" s="29"/>
      <c r="S33" s="18"/>
      <c r="T33" s="18"/>
      <c r="U33" s="18"/>
      <c r="V33" s="29"/>
      <c r="W33" s="18"/>
      <c r="X33" s="18"/>
      <c r="Y33" s="18"/>
      <c r="Z33" s="143"/>
      <c r="AA33" s="145">
        <f t="shared" si="4"/>
        <v>4</v>
      </c>
      <c r="AB33" s="141"/>
      <c r="AC33" s="141"/>
      <c r="AD33" s="141"/>
    </row>
    <row r="34" spans="1:30" s="20" customFormat="1" ht="20.25" customHeight="1">
      <c r="A34" s="18">
        <v>24</v>
      </c>
      <c r="B34" s="19"/>
      <c r="C34" s="73"/>
      <c r="D34" s="74" t="str">
        <f t="shared" si="0"/>
        <v/>
      </c>
      <c r="E34" s="18">
        <v>6</v>
      </c>
      <c r="F34" s="18">
        <v>6</v>
      </c>
      <c r="G34" s="18">
        <v>6</v>
      </c>
      <c r="H34" s="146">
        <f t="shared" si="1"/>
        <v>6</v>
      </c>
      <c r="I34" s="18">
        <v>6</v>
      </c>
      <c r="J34" s="18">
        <v>6</v>
      </c>
      <c r="K34" s="18">
        <v>6</v>
      </c>
      <c r="L34" s="146">
        <f t="shared" si="2"/>
        <v>6</v>
      </c>
      <c r="M34" s="18">
        <v>6</v>
      </c>
      <c r="N34" s="18">
        <v>6</v>
      </c>
      <c r="O34" s="18">
        <v>6</v>
      </c>
      <c r="P34" s="146">
        <f t="shared" si="3"/>
        <v>6</v>
      </c>
      <c r="Q34" s="18"/>
      <c r="R34" s="29"/>
      <c r="S34" s="18"/>
      <c r="T34" s="18"/>
      <c r="U34" s="18"/>
      <c r="V34" s="29"/>
      <c r="W34" s="18"/>
      <c r="X34" s="18"/>
      <c r="Y34" s="18"/>
      <c r="Z34" s="143"/>
      <c r="AA34" s="145">
        <f t="shared" si="4"/>
        <v>6</v>
      </c>
      <c r="AB34" s="141"/>
      <c r="AC34" s="141"/>
      <c r="AD34" s="141"/>
    </row>
    <row r="35" spans="1:30" s="20" customFormat="1" ht="20.25" customHeight="1">
      <c r="A35" s="18">
        <v>25</v>
      </c>
      <c r="B35" s="19"/>
      <c r="C35" s="73"/>
      <c r="D35" s="74" t="str">
        <f t="shared" si="0"/>
        <v/>
      </c>
      <c r="E35" s="18">
        <v>6</v>
      </c>
      <c r="F35" s="18">
        <v>4</v>
      </c>
      <c r="G35" s="18">
        <v>4</v>
      </c>
      <c r="H35" s="146">
        <f t="shared" si="1"/>
        <v>5</v>
      </c>
      <c r="I35" s="18">
        <v>4</v>
      </c>
      <c r="J35" s="18">
        <v>4</v>
      </c>
      <c r="K35" s="18">
        <v>4</v>
      </c>
      <c r="L35" s="146">
        <f t="shared" si="2"/>
        <v>4</v>
      </c>
      <c r="M35" s="18">
        <v>4</v>
      </c>
      <c r="N35" s="18">
        <v>4</v>
      </c>
      <c r="O35" s="18">
        <v>4</v>
      </c>
      <c r="P35" s="146">
        <f t="shared" si="3"/>
        <v>4</v>
      </c>
      <c r="Q35" s="18"/>
      <c r="R35" s="29"/>
      <c r="S35" s="18"/>
      <c r="T35" s="18"/>
      <c r="U35" s="18"/>
      <c r="V35" s="29"/>
      <c r="W35" s="18"/>
      <c r="X35" s="18"/>
      <c r="Y35" s="18"/>
      <c r="Z35" s="143"/>
      <c r="AA35" s="145">
        <f t="shared" si="4"/>
        <v>4</v>
      </c>
      <c r="AB35" s="141"/>
      <c r="AC35" s="141"/>
      <c r="AD35" s="141"/>
    </row>
    <row r="36" spans="1:30" s="20" customFormat="1" ht="20.25" customHeight="1">
      <c r="A36" s="18">
        <v>26</v>
      </c>
      <c r="B36" s="19"/>
      <c r="C36" s="73"/>
      <c r="D36" s="74" t="str">
        <f t="shared" si="0"/>
        <v/>
      </c>
      <c r="E36" s="18">
        <v>5</v>
      </c>
      <c r="F36" s="18">
        <v>5</v>
      </c>
      <c r="G36" s="18">
        <v>3</v>
      </c>
      <c r="H36" s="146">
        <f t="shared" si="1"/>
        <v>4</v>
      </c>
      <c r="I36" s="18">
        <v>5</v>
      </c>
      <c r="J36" s="18">
        <v>5</v>
      </c>
      <c r="K36" s="18">
        <v>3</v>
      </c>
      <c r="L36" s="146">
        <f t="shared" si="2"/>
        <v>4</v>
      </c>
      <c r="M36" s="18">
        <v>3</v>
      </c>
      <c r="N36" s="18">
        <v>5</v>
      </c>
      <c r="O36" s="18">
        <v>3</v>
      </c>
      <c r="P36" s="146">
        <f t="shared" si="3"/>
        <v>4</v>
      </c>
      <c r="Q36" s="18"/>
      <c r="R36" s="29"/>
      <c r="S36" s="18"/>
      <c r="T36" s="18"/>
      <c r="U36" s="18"/>
      <c r="V36" s="29"/>
      <c r="W36" s="18"/>
      <c r="X36" s="18"/>
      <c r="Y36" s="18"/>
      <c r="Z36" s="143"/>
      <c r="AA36" s="145">
        <f t="shared" si="4"/>
        <v>4</v>
      </c>
      <c r="AB36" s="141"/>
      <c r="AC36" s="141"/>
      <c r="AD36" s="141"/>
    </row>
    <row r="37" spans="1:30" s="20" customFormat="1" ht="20.25" customHeight="1">
      <c r="A37" s="18">
        <v>27</v>
      </c>
      <c r="B37" s="19"/>
      <c r="C37" s="73"/>
      <c r="D37" s="74" t="str">
        <f t="shared" si="0"/>
        <v/>
      </c>
      <c r="E37" s="18">
        <v>6</v>
      </c>
      <c r="F37" s="18">
        <v>4</v>
      </c>
      <c r="G37" s="18">
        <v>5</v>
      </c>
      <c r="H37" s="146">
        <f t="shared" si="1"/>
        <v>5</v>
      </c>
      <c r="I37" s="18">
        <v>4</v>
      </c>
      <c r="J37" s="18">
        <v>4</v>
      </c>
      <c r="K37" s="18">
        <v>5</v>
      </c>
      <c r="L37" s="146">
        <f t="shared" si="2"/>
        <v>4</v>
      </c>
      <c r="M37" s="18">
        <v>5</v>
      </c>
      <c r="N37" s="18">
        <v>4</v>
      </c>
      <c r="O37" s="18">
        <v>5</v>
      </c>
      <c r="P37" s="146">
        <f t="shared" si="3"/>
        <v>5</v>
      </c>
      <c r="Q37" s="18"/>
      <c r="R37" s="29"/>
      <c r="S37" s="18"/>
      <c r="T37" s="18"/>
      <c r="U37" s="18"/>
      <c r="V37" s="29"/>
      <c r="W37" s="18"/>
      <c r="X37" s="18"/>
      <c r="Y37" s="18"/>
      <c r="Z37" s="143"/>
      <c r="AA37" s="145">
        <f t="shared" si="4"/>
        <v>5</v>
      </c>
      <c r="AB37" s="141"/>
      <c r="AC37" s="141"/>
      <c r="AD37" s="141"/>
    </row>
    <row r="38" spans="1:30" s="20" customFormat="1" ht="20.25" customHeight="1">
      <c r="A38" s="18">
        <v>28</v>
      </c>
      <c r="B38" s="19"/>
      <c r="C38" s="73"/>
      <c r="D38" s="74" t="str">
        <f t="shared" si="0"/>
        <v/>
      </c>
      <c r="E38" s="18">
        <v>6</v>
      </c>
      <c r="F38" s="18">
        <v>4</v>
      </c>
      <c r="G38" s="18">
        <v>5</v>
      </c>
      <c r="H38" s="146">
        <f t="shared" si="1"/>
        <v>5</v>
      </c>
      <c r="I38" s="18">
        <v>4</v>
      </c>
      <c r="J38" s="18">
        <v>4</v>
      </c>
      <c r="K38" s="18">
        <v>5</v>
      </c>
      <c r="L38" s="146">
        <f t="shared" si="2"/>
        <v>4</v>
      </c>
      <c r="M38" s="18">
        <v>5</v>
      </c>
      <c r="N38" s="18">
        <v>4</v>
      </c>
      <c r="O38" s="18">
        <v>5</v>
      </c>
      <c r="P38" s="146">
        <f t="shared" si="3"/>
        <v>5</v>
      </c>
      <c r="Q38" s="18"/>
      <c r="R38" s="29"/>
      <c r="S38" s="18"/>
      <c r="T38" s="18"/>
      <c r="U38" s="18"/>
      <c r="V38" s="29"/>
      <c r="W38" s="18"/>
      <c r="X38" s="18"/>
      <c r="Y38" s="18"/>
      <c r="Z38" s="143"/>
      <c r="AA38" s="145">
        <f t="shared" si="4"/>
        <v>5</v>
      </c>
      <c r="AB38" s="141"/>
      <c r="AC38" s="141"/>
      <c r="AD38" s="141"/>
    </row>
    <row r="39" spans="1:30" s="20" customFormat="1" ht="20.25" customHeight="1">
      <c r="A39" s="18">
        <v>29</v>
      </c>
      <c r="B39" s="19"/>
      <c r="C39" s="73"/>
      <c r="D39" s="74" t="str">
        <f t="shared" si="0"/>
        <v/>
      </c>
      <c r="E39" s="18">
        <v>6</v>
      </c>
      <c r="F39" s="18">
        <v>3</v>
      </c>
      <c r="G39" s="18">
        <v>5</v>
      </c>
      <c r="H39" s="146">
        <f t="shared" si="1"/>
        <v>5</v>
      </c>
      <c r="I39" s="18">
        <v>3</v>
      </c>
      <c r="J39" s="18">
        <v>3</v>
      </c>
      <c r="K39" s="18">
        <v>5</v>
      </c>
      <c r="L39" s="146">
        <f t="shared" si="2"/>
        <v>4</v>
      </c>
      <c r="M39" s="18">
        <v>5</v>
      </c>
      <c r="N39" s="18">
        <v>3</v>
      </c>
      <c r="O39" s="18">
        <v>5</v>
      </c>
      <c r="P39" s="146">
        <f t="shared" si="3"/>
        <v>4</v>
      </c>
      <c r="Q39" s="18"/>
      <c r="R39" s="29"/>
      <c r="S39" s="18"/>
      <c r="T39" s="18"/>
      <c r="U39" s="18"/>
      <c r="V39" s="29"/>
      <c r="W39" s="18"/>
      <c r="X39" s="18"/>
      <c r="Y39" s="18"/>
      <c r="Z39" s="143"/>
      <c r="AA39" s="145">
        <f t="shared" si="4"/>
        <v>4</v>
      </c>
      <c r="AB39" s="141"/>
      <c r="AC39" s="141"/>
      <c r="AD39" s="141"/>
    </row>
    <row r="40" spans="1:30" s="20" customFormat="1" ht="20.25" customHeight="1">
      <c r="A40" s="18">
        <v>30</v>
      </c>
      <c r="B40" s="19"/>
      <c r="C40" s="73"/>
      <c r="D40" s="74" t="str">
        <f t="shared" si="0"/>
        <v/>
      </c>
      <c r="E40" s="18">
        <v>6</v>
      </c>
      <c r="F40" s="18">
        <v>6</v>
      </c>
      <c r="G40" s="18">
        <v>6</v>
      </c>
      <c r="H40" s="146">
        <f t="shared" si="1"/>
        <v>6</v>
      </c>
      <c r="I40" s="18">
        <v>6</v>
      </c>
      <c r="J40" s="18">
        <v>6</v>
      </c>
      <c r="K40" s="18">
        <v>6</v>
      </c>
      <c r="L40" s="146">
        <f t="shared" si="2"/>
        <v>6</v>
      </c>
      <c r="M40" s="18">
        <v>6</v>
      </c>
      <c r="N40" s="18">
        <v>6</v>
      </c>
      <c r="O40" s="18">
        <v>6</v>
      </c>
      <c r="P40" s="146">
        <f t="shared" si="3"/>
        <v>6</v>
      </c>
      <c r="Q40" s="18"/>
      <c r="R40" s="29"/>
      <c r="S40" s="18"/>
      <c r="T40" s="18"/>
      <c r="U40" s="18"/>
      <c r="V40" s="29"/>
      <c r="W40" s="18"/>
      <c r="X40" s="18"/>
      <c r="Y40" s="18"/>
      <c r="Z40" s="143"/>
      <c r="AA40" s="145">
        <f t="shared" si="4"/>
        <v>6</v>
      </c>
      <c r="AB40" s="141"/>
      <c r="AC40" s="141"/>
      <c r="AD40" s="141"/>
    </row>
    <row r="41" spans="1:30" s="20" customFormat="1" ht="20.25" customHeight="1">
      <c r="A41" s="18">
        <v>31</v>
      </c>
      <c r="B41" s="19"/>
      <c r="C41" s="73"/>
      <c r="D41" s="74" t="str">
        <f t="shared" si="0"/>
        <v/>
      </c>
      <c r="E41" s="18">
        <v>6</v>
      </c>
      <c r="F41" s="18">
        <v>4</v>
      </c>
      <c r="G41" s="18">
        <v>4</v>
      </c>
      <c r="H41" s="146">
        <f t="shared" si="1"/>
        <v>5</v>
      </c>
      <c r="I41" s="18">
        <v>4</v>
      </c>
      <c r="J41" s="18">
        <v>4</v>
      </c>
      <c r="K41" s="18">
        <v>4</v>
      </c>
      <c r="L41" s="146">
        <f t="shared" si="2"/>
        <v>4</v>
      </c>
      <c r="M41" s="18">
        <v>4</v>
      </c>
      <c r="N41" s="18">
        <v>4</v>
      </c>
      <c r="O41" s="18">
        <v>4</v>
      </c>
      <c r="P41" s="146">
        <f t="shared" si="3"/>
        <v>4</v>
      </c>
      <c r="Q41" s="18"/>
      <c r="R41" s="29"/>
      <c r="S41" s="18"/>
      <c r="T41" s="18"/>
      <c r="U41" s="18"/>
      <c r="V41" s="29"/>
      <c r="W41" s="18"/>
      <c r="X41" s="18"/>
      <c r="Y41" s="18"/>
      <c r="Z41" s="143"/>
      <c r="AA41" s="145">
        <f t="shared" si="4"/>
        <v>4</v>
      </c>
      <c r="AB41" s="141"/>
      <c r="AC41" s="141"/>
      <c r="AD41" s="141"/>
    </row>
    <row r="42" spans="1:30" s="20" customFormat="1" ht="20.25" customHeight="1">
      <c r="A42" s="18">
        <v>32</v>
      </c>
      <c r="B42" s="19"/>
      <c r="C42" s="73"/>
      <c r="D42" s="74" t="str">
        <f t="shared" si="0"/>
        <v/>
      </c>
      <c r="E42" s="18">
        <v>5</v>
      </c>
      <c r="F42" s="18">
        <v>5</v>
      </c>
      <c r="G42" s="18">
        <v>3</v>
      </c>
      <c r="H42" s="146">
        <f t="shared" si="1"/>
        <v>4</v>
      </c>
      <c r="I42" s="18">
        <v>5</v>
      </c>
      <c r="J42" s="18">
        <v>5</v>
      </c>
      <c r="K42" s="18">
        <v>3</v>
      </c>
      <c r="L42" s="146">
        <f t="shared" si="2"/>
        <v>4</v>
      </c>
      <c r="M42" s="18">
        <v>3</v>
      </c>
      <c r="N42" s="18">
        <v>5</v>
      </c>
      <c r="O42" s="18">
        <v>3</v>
      </c>
      <c r="P42" s="146">
        <f t="shared" si="3"/>
        <v>4</v>
      </c>
      <c r="Q42" s="18"/>
      <c r="R42" s="29"/>
      <c r="S42" s="18"/>
      <c r="T42" s="18"/>
      <c r="U42" s="18"/>
      <c r="V42" s="29"/>
      <c r="W42" s="18"/>
      <c r="X42" s="18"/>
      <c r="Y42" s="18"/>
      <c r="Z42" s="143"/>
      <c r="AA42" s="145">
        <f t="shared" si="4"/>
        <v>4</v>
      </c>
      <c r="AB42" s="141"/>
      <c r="AC42" s="141"/>
      <c r="AD42" s="141"/>
    </row>
    <row r="43" spans="1:30" s="20" customFormat="1" ht="20.25" customHeight="1">
      <c r="A43" s="18">
        <v>33</v>
      </c>
      <c r="B43" s="19"/>
      <c r="C43" s="73"/>
      <c r="D43" s="74" t="str">
        <f t="shared" ref="D43:D70" si="5">IF(C43="","",VLOOKUP(VALUE(RIGHT(C43)),$AI$12:$AJ$21,2))</f>
        <v/>
      </c>
      <c r="E43" s="18">
        <v>6</v>
      </c>
      <c r="F43" s="18">
        <v>4</v>
      </c>
      <c r="G43" s="18">
        <v>5</v>
      </c>
      <c r="H43" s="146">
        <f>ROUND(AVERAGE(E43:G43),0)</f>
        <v>5</v>
      </c>
      <c r="I43" s="18">
        <v>4</v>
      </c>
      <c r="J43" s="18">
        <v>4</v>
      </c>
      <c r="K43" s="18">
        <v>5</v>
      </c>
      <c r="L43" s="146">
        <f t="shared" si="2"/>
        <v>4</v>
      </c>
      <c r="M43" s="18">
        <v>5</v>
      </c>
      <c r="N43" s="18">
        <v>4</v>
      </c>
      <c r="O43" s="18">
        <v>5</v>
      </c>
      <c r="P43" s="146">
        <f t="shared" si="3"/>
        <v>5</v>
      </c>
      <c r="Q43" s="18"/>
      <c r="R43" s="29"/>
      <c r="S43" s="18"/>
      <c r="T43" s="18"/>
      <c r="U43" s="18"/>
      <c r="V43" s="29"/>
      <c r="W43" s="18"/>
      <c r="X43" s="18"/>
      <c r="Y43" s="18"/>
      <c r="Z43" s="143"/>
      <c r="AA43" s="145">
        <f t="shared" si="4"/>
        <v>5</v>
      </c>
      <c r="AB43" s="141"/>
      <c r="AC43" s="141"/>
      <c r="AD43" s="141"/>
    </row>
    <row r="44" spans="1:30" s="20" customFormat="1" ht="20.25" customHeight="1">
      <c r="A44" s="18">
        <v>34</v>
      </c>
      <c r="B44" s="19"/>
      <c r="C44" s="73"/>
      <c r="D44" s="74" t="str">
        <f t="shared" si="5"/>
        <v/>
      </c>
      <c r="E44" s="18">
        <v>6</v>
      </c>
      <c r="F44" s="18">
        <v>4</v>
      </c>
      <c r="G44" s="18">
        <v>5</v>
      </c>
      <c r="H44" s="146">
        <f t="shared" si="1"/>
        <v>5</v>
      </c>
      <c r="I44" s="18">
        <v>4</v>
      </c>
      <c r="J44" s="18">
        <v>4</v>
      </c>
      <c r="K44" s="18">
        <v>5</v>
      </c>
      <c r="L44" s="146">
        <f t="shared" si="2"/>
        <v>4</v>
      </c>
      <c r="M44" s="18">
        <v>5</v>
      </c>
      <c r="N44" s="18">
        <v>4</v>
      </c>
      <c r="O44" s="18">
        <v>5</v>
      </c>
      <c r="P44" s="146">
        <f t="shared" si="3"/>
        <v>5</v>
      </c>
      <c r="Q44" s="18"/>
      <c r="R44" s="29"/>
      <c r="S44" s="18"/>
      <c r="T44" s="18"/>
      <c r="U44" s="18"/>
      <c r="V44" s="29"/>
      <c r="W44" s="18"/>
      <c r="X44" s="18"/>
      <c r="Y44" s="18"/>
      <c r="Z44" s="143"/>
      <c r="AA44" s="145">
        <f t="shared" si="4"/>
        <v>5</v>
      </c>
      <c r="AB44" s="141"/>
      <c r="AC44" s="141"/>
      <c r="AD44" s="141"/>
    </row>
    <row r="45" spans="1:30" s="20" customFormat="1" ht="20.25" customHeight="1">
      <c r="A45" s="18">
        <v>35</v>
      </c>
      <c r="B45" s="19"/>
      <c r="C45" s="73"/>
      <c r="D45" s="74" t="str">
        <f t="shared" si="5"/>
        <v/>
      </c>
      <c r="E45" s="18">
        <v>6</v>
      </c>
      <c r="F45" s="18">
        <v>3</v>
      </c>
      <c r="G45" s="18">
        <v>5</v>
      </c>
      <c r="H45" s="146">
        <f t="shared" si="1"/>
        <v>5</v>
      </c>
      <c r="I45" s="18">
        <v>3</v>
      </c>
      <c r="J45" s="18">
        <v>3</v>
      </c>
      <c r="K45" s="18">
        <v>5</v>
      </c>
      <c r="L45" s="146">
        <f t="shared" si="2"/>
        <v>4</v>
      </c>
      <c r="M45" s="18">
        <v>5</v>
      </c>
      <c r="N45" s="18">
        <v>3</v>
      </c>
      <c r="O45" s="18">
        <v>5</v>
      </c>
      <c r="P45" s="146">
        <f t="shared" si="3"/>
        <v>4</v>
      </c>
      <c r="Q45" s="18"/>
      <c r="R45" s="29"/>
      <c r="S45" s="18"/>
      <c r="T45" s="18"/>
      <c r="U45" s="18"/>
      <c r="V45" s="29"/>
      <c r="W45" s="18"/>
      <c r="X45" s="18"/>
      <c r="Y45" s="18"/>
      <c r="Z45" s="143"/>
      <c r="AA45" s="145">
        <f t="shared" si="4"/>
        <v>4</v>
      </c>
      <c r="AB45" s="141"/>
      <c r="AC45" s="141"/>
      <c r="AD45" s="141"/>
    </row>
    <row r="46" spans="1:30" s="20" customFormat="1" ht="20.25" customHeight="1">
      <c r="A46" s="18">
        <v>36</v>
      </c>
      <c r="B46" s="19"/>
      <c r="C46" s="73"/>
      <c r="D46" s="74" t="str">
        <f t="shared" si="5"/>
        <v/>
      </c>
      <c r="E46" s="18">
        <v>6</v>
      </c>
      <c r="F46" s="18">
        <v>6</v>
      </c>
      <c r="G46" s="18">
        <v>6</v>
      </c>
      <c r="H46" s="146">
        <f t="shared" si="1"/>
        <v>6</v>
      </c>
      <c r="I46" s="18">
        <v>6</v>
      </c>
      <c r="J46" s="18">
        <v>6</v>
      </c>
      <c r="K46" s="18">
        <v>6</v>
      </c>
      <c r="L46" s="146">
        <f t="shared" si="2"/>
        <v>6</v>
      </c>
      <c r="M46" s="18">
        <v>6</v>
      </c>
      <c r="N46" s="18">
        <v>6</v>
      </c>
      <c r="O46" s="18">
        <v>6</v>
      </c>
      <c r="P46" s="146">
        <f t="shared" si="3"/>
        <v>6</v>
      </c>
      <c r="Q46" s="18"/>
      <c r="R46" s="29"/>
      <c r="S46" s="18"/>
      <c r="T46" s="18"/>
      <c r="U46" s="18"/>
      <c r="V46" s="29"/>
      <c r="W46" s="18"/>
      <c r="X46" s="18"/>
      <c r="Y46" s="18"/>
      <c r="Z46" s="143"/>
      <c r="AA46" s="145">
        <f t="shared" si="4"/>
        <v>6</v>
      </c>
      <c r="AB46" s="141"/>
      <c r="AC46" s="141"/>
      <c r="AD46" s="141"/>
    </row>
    <row r="47" spans="1:30" s="20" customFormat="1" ht="20.25" customHeight="1">
      <c r="A47" s="18">
        <v>37</v>
      </c>
      <c r="B47" s="19"/>
      <c r="C47" s="73"/>
      <c r="D47" s="74" t="str">
        <f t="shared" si="5"/>
        <v/>
      </c>
      <c r="E47" s="18">
        <v>6</v>
      </c>
      <c r="F47" s="18">
        <v>4</v>
      </c>
      <c r="G47" s="18">
        <v>4</v>
      </c>
      <c r="H47" s="146">
        <f t="shared" si="1"/>
        <v>5</v>
      </c>
      <c r="I47" s="18">
        <v>4</v>
      </c>
      <c r="J47" s="18">
        <v>4</v>
      </c>
      <c r="K47" s="18">
        <v>4</v>
      </c>
      <c r="L47" s="146">
        <f t="shared" si="2"/>
        <v>4</v>
      </c>
      <c r="M47" s="18">
        <v>4</v>
      </c>
      <c r="N47" s="18">
        <v>4</v>
      </c>
      <c r="O47" s="18">
        <v>4</v>
      </c>
      <c r="P47" s="146">
        <f t="shared" si="3"/>
        <v>4</v>
      </c>
      <c r="Q47" s="18"/>
      <c r="R47" s="29"/>
      <c r="S47" s="18"/>
      <c r="T47" s="18"/>
      <c r="U47" s="18"/>
      <c r="V47" s="29"/>
      <c r="W47" s="18"/>
      <c r="X47" s="18"/>
      <c r="Y47" s="18"/>
      <c r="Z47" s="143"/>
      <c r="AA47" s="145">
        <f t="shared" si="4"/>
        <v>4</v>
      </c>
      <c r="AB47" s="141"/>
      <c r="AC47" s="141"/>
      <c r="AD47" s="141"/>
    </row>
    <row r="48" spans="1:30" s="20" customFormat="1" ht="20.25" customHeight="1">
      <c r="A48" s="18">
        <v>38</v>
      </c>
      <c r="B48" s="19"/>
      <c r="C48" s="73"/>
      <c r="D48" s="74" t="str">
        <f t="shared" si="5"/>
        <v/>
      </c>
      <c r="E48" s="18">
        <v>5</v>
      </c>
      <c r="F48" s="18">
        <v>5</v>
      </c>
      <c r="G48" s="18">
        <v>3</v>
      </c>
      <c r="H48" s="146">
        <f t="shared" si="1"/>
        <v>4</v>
      </c>
      <c r="I48" s="18">
        <v>5</v>
      </c>
      <c r="J48" s="18">
        <v>5</v>
      </c>
      <c r="K48" s="18">
        <v>3</v>
      </c>
      <c r="L48" s="146">
        <f t="shared" si="2"/>
        <v>4</v>
      </c>
      <c r="M48" s="18">
        <v>3</v>
      </c>
      <c r="N48" s="18">
        <v>5</v>
      </c>
      <c r="O48" s="18">
        <v>3</v>
      </c>
      <c r="P48" s="146">
        <f t="shared" si="3"/>
        <v>4</v>
      </c>
      <c r="Q48" s="18"/>
      <c r="R48" s="29"/>
      <c r="S48" s="18"/>
      <c r="T48" s="18"/>
      <c r="U48" s="18"/>
      <c r="V48" s="29"/>
      <c r="W48" s="18"/>
      <c r="X48" s="18"/>
      <c r="Y48" s="18"/>
      <c r="Z48" s="143"/>
      <c r="AA48" s="145">
        <f t="shared" si="4"/>
        <v>4</v>
      </c>
      <c r="AB48" s="141"/>
      <c r="AC48" s="141"/>
      <c r="AD48" s="141"/>
    </row>
    <row r="49" spans="1:30" s="20" customFormat="1" ht="20.25" customHeight="1">
      <c r="A49" s="18">
        <v>39</v>
      </c>
      <c r="B49" s="19"/>
      <c r="C49" s="73"/>
      <c r="D49" s="74" t="str">
        <f t="shared" si="5"/>
        <v/>
      </c>
      <c r="E49" s="18">
        <v>6</v>
      </c>
      <c r="F49" s="18">
        <v>4</v>
      </c>
      <c r="G49" s="18">
        <v>5</v>
      </c>
      <c r="H49" s="146">
        <f t="shared" si="1"/>
        <v>5</v>
      </c>
      <c r="I49" s="18">
        <v>4</v>
      </c>
      <c r="J49" s="18">
        <v>4</v>
      </c>
      <c r="K49" s="18">
        <v>5</v>
      </c>
      <c r="L49" s="146">
        <f t="shared" si="2"/>
        <v>4</v>
      </c>
      <c r="M49" s="18">
        <v>5</v>
      </c>
      <c r="N49" s="18">
        <v>4</v>
      </c>
      <c r="O49" s="18">
        <v>5</v>
      </c>
      <c r="P49" s="146">
        <f t="shared" si="3"/>
        <v>5</v>
      </c>
      <c r="Q49" s="18"/>
      <c r="R49" s="29"/>
      <c r="S49" s="18"/>
      <c r="T49" s="18"/>
      <c r="U49" s="18"/>
      <c r="V49" s="29"/>
      <c r="W49" s="18"/>
      <c r="X49" s="18"/>
      <c r="Y49" s="18"/>
      <c r="Z49" s="143"/>
      <c r="AA49" s="145">
        <f t="shared" si="4"/>
        <v>5</v>
      </c>
      <c r="AB49" s="141"/>
      <c r="AC49" s="141"/>
      <c r="AD49" s="141"/>
    </row>
    <row r="50" spans="1:30" s="20" customFormat="1" ht="20.25" customHeight="1">
      <c r="A50" s="18">
        <v>40</v>
      </c>
      <c r="B50" s="19"/>
      <c r="C50" s="73"/>
      <c r="D50" s="74" t="str">
        <f t="shared" si="5"/>
        <v/>
      </c>
      <c r="E50" s="18">
        <v>6</v>
      </c>
      <c r="F50" s="18">
        <v>4</v>
      </c>
      <c r="G50" s="18">
        <v>5</v>
      </c>
      <c r="H50" s="146">
        <f t="shared" si="1"/>
        <v>5</v>
      </c>
      <c r="I50" s="18">
        <v>4</v>
      </c>
      <c r="J50" s="18">
        <v>4</v>
      </c>
      <c r="K50" s="18">
        <v>5</v>
      </c>
      <c r="L50" s="146">
        <f t="shared" si="2"/>
        <v>4</v>
      </c>
      <c r="M50" s="18">
        <v>5</v>
      </c>
      <c r="N50" s="18">
        <v>4</v>
      </c>
      <c r="O50" s="18">
        <v>5</v>
      </c>
      <c r="P50" s="146">
        <f t="shared" si="3"/>
        <v>5</v>
      </c>
      <c r="Q50" s="18"/>
      <c r="R50" s="29"/>
      <c r="S50" s="18"/>
      <c r="T50" s="18"/>
      <c r="U50" s="18"/>
      <c r="V50" s="29"/>
      <c r="W50" s="18"/>
      <c r="X50" s="18"/>
      <c r="Y50" s="18"/>
      <c r="Z50" s="143"/>
      <c r="AA50" s="145">
        <f t="shared" si="4"/>
        <v>5</v>
      </c>
      <c r="AB50" s="141"/>
      <c r="AC50" s="141"/>
      <c r="AD50" s="141"/>
    </row>
    <row r="51" spans="1:30" s="20" customFormat="1" ht="20.25" customHeight="1">
      <c r="A51" s="18">
        <v>41</v>
      </c>
      <c r="B51" s="19"/>
      <c r="C51" s="73"/>
      <c r="D51" s="74" t="str">
        <f t="shared" si="5"/>
        <v/>
      </c>
      <c r="E51" s="18">
        <v>6</v>
      </c>
      <c r="F51" s="18">
        <v>3</v>
      </c>
      <c r="G51" s="18">
        <v>5</v>
      </c>
      <c r="H51" s="146">
        <f t="shared" si="1"/>
        <v>5</v>
      </c>
      <c r="I51" s="18">
        <v>3</v>
      </c>
      <c r="J51" s="18">
        <v>3</v>
      </c>
      <c r="K51" s="18">
        <v>5</v>
      </c>
      <c r="L51" s="146">
        <f t="shared" si="2"/>
        <v>4</v>
      </c>
      <c r="M51" s="18">
        <v>5</v>
      </c>
      <c r="N51" s="18">
        <v>3</v>
      </c>
      <c r="O51" s="18">
        <v>5</v>
      </c>
      <c r="P51" s="146">
        <f t="shared" si="3"/>
        <v>4</v>
      </c>
      <c r="Q51" s="18"/>
      <c r="R51" s="29"/>
      <c r="S51" s="18"/>
      <c r="T51" s="18"/>
      <c r="U51" s="18"/>
      <c r="V51" s="29"/>
      <c r="W51" s="18"/>
      <c r="X51" s="18"/>
      <c r="Y51" s="18"/>
      <c r="Z51" s="143"/>
      <c r="AA51" s="145">
        <f t="shared" si="4"/>
        <v>4</v>
      </c>
      <c r="AB51" s="141"/>
      <c r="AC51" s="141"/>
      <c r="AD51" s="141"/>
    </row>
    <row r="52" spans="1:30" s="20" customFormat="1" ht="20.25" customHeight="1">
      <c r="A52" s="18">
        <v>42</v>
      </c>
      <c r="B52" s="19"/>
      <c r="C52" s="73"/>
      <c r="D52" s="74" t="str">
        <f t="shared" si="5"/>
        <v/>
      </c>
      <c r="E52" s="18">
        <v>6</v>
      </c>
      <c r="F52" s="18">
        <v>6</v>
      </c>
      <c r="G52" s="18">
        <v>6</v>
      </c>
      <c r="H52" s="146">
        <f t="shared" si="1"/>
        <v>6</v>
      </c>
      <c r="I52" s="18">
        <v>6</v>
      </c>
      <c r="J52" s="18">
        <v>6</v>
      </c>
      <c r="K52" s="18">
        <v>6</v>
      </c>
      <c r="L52" s="146">
        <f t="shared" si="2"/>
        <v>6</v>
      </c>
      <c r="M52" s="18">
        <v>6</v>
      </c>
      <c r="N52" s="18">
        <v>6</v>
      </c>
      <c r="O52" s="18">
        <v>6</v>
      </c>
      <c r="P52" s="146">
        <f t="shared" si="3"/>
        <v>6</v>
      </c>
      <c r="Q52" s="18"/>
      <c r="R52" s="29"/>
      <c r="S52" s="18"/>
      <c r="T52" s="18"/>
      <c r="U52" s="18"/>
      <c r="V52" s="29"/>
      <c r="W52" s="18"/>
      <c r="X52" s="18"/>
      <c r="Y52" s="18"/>
      <c r="Z52" s="143"/>
      <c r="AA52" s="145">
        <f t="shared" si="4"/>
        <v>6</v>
      </c>
      <c r="AB52" s="141"/>
      <c r="AC52" s="141"/>
      <c r="AD52" s="141"/>
    </row>
    <row r="53" spans="1:30" s="20" customFormat="1" ht="20.25" customHeight="1">
      <c r="A53" s="18">
        <v>43</v>
      </c>
      <c r="B53" s="19"/>
      <c r="C53" s="73"/>
      <c r="D53" s="74" t="str">
        <f t="shared" si="5"/>
        <v/>
      </c>
      <c r="E53" s="18">
        <v>6</v>
      </c>
      <c r="F53" s="18">
        <v>4</v>
      </c>
      <c r="G53" s="18">
        <v>4</v>
      </c>
      <c r="H53" s="146">
        <f t="shared" si="1"/>
        <v>5</v>
      </c>
      <c r="I53" s="18">
        <v>4</v>
      </c>
      <c r="J53" s="18">
        <v>4</v>
      </c>
      <c r="K53" s="18">
        <v>4</v>
      </c>
      <c r="L53" s="146">
        <f t="shared" si="2"/>
        <v>4</v>
      </c>
      <c r="M53" s="18">
        <v>4</v>
      </c>
      <c r="N53" s="18">
        <v>4</v>
      </c>
      <c r="O53" s="18">
        <v>4</v>
      </c>
      <c r="P53" s="146">
        <f t="shared" si="3"/>
        <v>4</v>
      </c>
      <c r="Q53" s="18"/>
      <c r="R53" s="29"/>
      <c r="S53" s="18"/>
      <c r="T53" s="18"/>
      <c r="U53" s="18"/>
      <c r="V53" s="29"/>
      <c r="W53" s="18"/>
      <c r="X53" s="18"/>
      <c r="Y53" s="18"/>
      <c r="Z53" s="143"/>
      <c r="AA53" s="145">
        <f t="shared" si="4"/>
        <v>4</v>
      </c>
      <c r="AB53" s="141"/>
      <c r="AC53" s="141"/>
      <c r="AD53" s="141"/>
    </row>
    <row r="54" spans="1:30" s="20" customFormat="1" ht="20.25" customHeight="1">
      <c r="A54" s="18">
        <v>44</v>
      </c>
      <c r="B54" s="19"/>
      <c r="C54" s="73"/>
      <c r="D54" s="74" t="str">
        <f t="shared" si="5"/>
        <v/>
      </c>
      <c r="E54" s="18">
        <v>5</v>
      </c>
      <c r="F54" s="18">
        <v>5</v>
      </c>
      <c r="G54" s="18">
        <v>3</v>
      </c>
      <c r="H54" s="146">
        <f t="shared" si="1"/>
        <v>4</v>
      </c>
      <c r="I54" s="18">
        <v>5</v>
      </c>
      <c r="J54" s="18">
        <v>5</v>
      </c>
      <c r="K54" s="18">
        <v>3</v>
      </c>
      <c r="L54" s="146">
        <f t="shared" si="2"/>
        <v>4</v>
      </c>
      <c r="M54" s="18">
        <v>3</v>
      </c>
      <c r="N54" s="18">
        <v>5</v>
      </c>
      <c r="O54" s="18">
        <v>3</v>
      </c>
      <c r="P54" s="146">
        <f t="shared" si="3"/>
        <v>4</v>
      </c>
      <c r="Q54" s="18"/>
      <c r="R54" s="29"/>
      <c r="S54" s="18"/>
      <c r="T54" s="18"/>
      <c r="U54" s="18"/>
      <c r="V54" s="29"/>
      <c r="W54" s="18"/>
      <c r="X54" s="18"/>
      <c r="Y54" s="18"/>
      <c r="Z54" s="143"/>
      <c r="AA54" s="145">
        <f t="shared" si="4"/>
        <v>4</v>
      </c>
      <c r="AB54" s="141"/>
      <c r="AC54" s="141"/>
      <c r="AD54" s="141"/>
    </row>
    <row r="55" spans="1:30" s="20" customFormat="1" ht="20.25" customHeight="1">
      <c r="A55" s="18">
        <v>45</v>
      </c>
      <c r="B55" s="19"/>
      <c r="C55" s="73"/>
      <c r="D55" s="74" t="str">
        <f t="shared" si="5"/>
        <v/>
      </c>
      <c r="E55" s="18">
        <v>6</v>
      </c>
      <c r="F55" s="18">
        <v>4</v>
      </c>
      <c r="G55" s="18">
        <v>5</v>
      </c>
      <c r="H55" s="146">
        <f t="shared" si="1"/>
        <v>5</v>
      </c>
      <c r="I55" s="18">
        <v>4</v>
      </c>
      <c r="J55" s="18">
        <v>4</v>
      </c>
      <c r="K55" s="18">
        <v>5</v>
      </c>
      <c r="L55" s="146">
        <f t="shared" si="2"/>
        <v>4</v>
      </c>
      <c r="M55" s="18">
        <v>5</v>
      </c>
      <c r="N55" s="18">
        <v>4</v>
      </c>
      <c r="O55" s="18">
        <v>5</v>
      </c>
      <c r="P55" s="146">
        <f t="shared" si="3"/>
        <v>5</v>
      </c>
      <c r="Q55" s="18"/>
      <c r="R55" s="29"/>
      <c r="S55" s="18"/>
      <c r="T55" s="18"/>
      <c r="U55" s="18"/>
      <c r="V55" s="29"/>
      <c r="W55" s="18"/>
      <c r="X55" s="18"/>
      <c r="Y55" s="18"/>
      <c r="Z55" s="143"/>
      <c r="AA55" s="145">
        <f t="shared" si="4"/>
        <v>5</v>
      </c>
      <c r="AB55" s="141"/>
      <c r="AC55" s="141"/>
      <c r="AD55" s="141"/>
    </row>
    <row r="56" spans="1:30" s="20" customFormat="1" ht="20.25" customHeight="1">
      <c r="A56" s="18">
        <v>46</v>
      </c>
      <c r="B56" s="19"/>
      <c r="C56" s="73"/>
      <c r="D56" s="74" t="str">
        <f t="shared" si="5"/>
        <v/>
      </c>
      <c r="E56" s="18">
        <v>6</v>
      </c>
      <c r="F56" s="18">
        <v>4</v>
      </c>
      <c r="G56" s="18">
        <v>5</v>
      </c>
      <c r="H56" s="146">
        <f t="shared" si="1"/>
        <v>5</v>
      </c>
      <c r="I56" s="18">
        <v>4</v>
      </c>
      <c r="J56" s="18">
        <v>4</v>
      </c>
      <c r="K56" s="18">
        <v>5</v>
      </c>
      <c r="L56" s="146">
        <f t="shared" si="2"/>
        <v>4</v>
      </c>
      <c r="M56" s="18">
        <v>5</v>
      </c>
      <c r="N56" s="18">
        <v>4</v>
      </c>
      <c r="O56" s="18">
        <v>5</v>
      </c>
      <c r="P56" s="146">
        <f t="shared" si="3"/>
        <v>5</v>
      </c>
      <c r="Q56" s="18"/>
      <c r="R56" s="29"/>
      <c r="S56" s="18"/>
      <c r="T56" s="18"/>
      <c r="U56" s="18"/>
      <c r="V56" s="29"/>
      <c r="W56" s="18"/>
      <c r="X56" s="18"/>
      <c r="Y56" s="18"/>
      <c r="Z56" s="143"/>
      <c r="AA56" s="145">
        <f t="shared" si="4"/>
        <v>5</v>
      </c>
      <c r="AB56" s="141"/>
      <c r="AC56" s="141"/>
      <c r="AD56" s="141"/>
    </row>
    <row r="57" spans="1:30" s="20" customFormat="1" ht="20.25" customHeight="1">
      <c r="A57" s="18">
        <v>47</v>
      </c>
      <c r="B57" s="19"/>
      <c r="C57" s="73"/>
      <c r="D57" s="74" t="str">
        <f t="shared" si="5"/>
        <v/>
      </c>
      <c r="E57" s="18">
        <v>6</v>
      </c>
      <c r="F57" s="18">
        <v>3</v>
      </c>
      <c r="G57" s="18">
        <v>5</v>
      </c>
      <c r="H57" s="146">
        <f>ROUND(AVERAGE(E57:G57),0)</f>
        <v>5</v>
      </c>
      <c r="I57" s="18">
        <v>3</v>
      </c>
      <c r="J57" s="18">
        <v>3</v>
      </c>
      <c r="K57" s="18">
        <v>5</v>
      </c>
      <c r="L57" s="146">
        <f t="shared" si="2"/>
        <v>4</v>
      </c>
      <c r="M57" s="18">
        <v>5</v>
      </c>
      <c r="N57" s="18">
        <v>3</v>
      </c>
      <c r="O57" s="18">
        <v>5</v>
      </c>
      <c r="P57" s="146">
        <f t="shared" si="3"/>
        <v>4</v>
      </c>
      <c r="Q57" s="18"/>
      <c r="R57" s="29"/>
      <c r="S57" s="18"/>
      <c r="T57" s="18"/>
      <c r="U57" s="18"/>
      <c r="V57" s="29"/>
      <c r="W57" s="18"/>
      <c r="X57" s="18"/>
      <c r="Y57" s="18"/>
      <c r="Z57" s="143"/>
      <c r="AA57" s="145">
        <f t="shared" si="4"/>
        <v>4</v>
      </c>
      <c r="AB57" s="141"/>
      <c r="AC57" s="141"/>
      <c r="AD57" s="141"/>
    </row>
    <row r="58" spans="1:30" s="20" customFormat="1" ht="20.25" customHeight="1">
      <c r="A58" s="18">
        <v>48</v>
      </c>
      <c r="B58" s="19"/>
      <c r="C58" s="73"/>
      <c r="D58" s="74" t="str">
        <f t="shared" si="5"/>
        <v/>
      </c>
      <c r="E58" s="18">
        <v>6</v>
      </c>
      <c r="F58" s="18">
        <v>6</v>
      </c>
      <c r="G58" s="18">
        <v>6</v>
      </c>
      <c r="H58" s="146">
        <f t="shared" si="1"/>
        <v>6</v>
      </c>
      <c r="I58" s="18">
        <v>6</v>
      </c>
      <c r="J58" s="18">
        <v>6</v>
      </c>
      <c r="K58" s="18">
        <v>6</v>
      </c>
      <c r="L58" s="146">
        <f t="shared" si="2"/>
        <v>6</v>
      </c>
      <c r="M58" s="18">
        <v>6</v>
      </c>
      <c r="N58" s="18">
        <v>6</v>
      </c>
      <c r="O58" s="18">
        <v>6</v>
      </c>
      <c r="P58" s="146">
        <f t="shared" si="3"/>
        <v>6</v>
      </c>
      <c r="Q58" s="18"/>
      <c r="R58" s="29"/>
      <c r="S58" s="18"/>
      <c r="T58" s="18"/>
      <c r="U58" s="18"/>
      <c r="V58" s="29"/>
      <c r="W58" s="18"/>
      <c r="X58" s="18"/>
      <c r="Y58" s="18"/>
      <c r="Z58" s="143"/>
      <c r="AA58" s="145">
        <f t="shared" si="4"/>
        <v>6</v>
      </c>
      <c r="AB58" s="141"/>
      <c r="AC58" s="141"/>
      <c r="AD58" s="141"/>
    </row>
    <row r="59" spans="1:30" s="20" customFormat="1" ht="20.25" customHeight="1">
      <c r="A59" s="18">
        <v>49</v>
      </c>
      <c r="B59" s="19"/>
      <c r="C59" s="73"/>
      <c r="D59" s="74" t="str">
        <f t="shared" si="5"/>
        <v/>
      </c>
      <c r="E59" s="18">
        <v>6</v>
      </c>
      <c r="F59" s="18">
        <v>4</v>
      </c>
      <c r="G59" s="18">
        <v>4</v>
      </c>
      <c r="H59" s="146">
        <f t="shared" si="1"/>
        <v>5</v>
      </c>
      <c r="I59" s="18">
        <v>4</v>
      </c>
      <c r="J59" s="18">
        <v>4</v>
      </c>
      <c r="K59" s="18">
        <v>4</v>
      </c>
      <c r="L59" s="146">
        <f t="shared" si="2"/>
        <v>4</v>
      </c>
      <c r="M59" s="18">
        <v>4</v>
      </c>
      <c r="N59" s="18">
        <v>4</v>
      </c>
      <c r="O59" s="18">
        <v>4</v>
      </c>
      <c r="P59" s="146">
        <f t="shared" si="3"/>
        <v>4</v>
      </c>
      <c r="Q59" s="18"/>
      <c r="R59" s="29"/>
      <c r="S59" s="18"/>
      <c r="T59" s="18"/>
      <c r="U59" s="18"/>
      <c r="V59" s="29"/>
      <c r="W59" s="18"/>
      <c r="X59" s="18"/>
      <c r="Y59" s="18"/>
      <c r="Z59" s="143"/>
      <c r="AA59" s="145">
        <f t="shared" si="4"/>
        <v>4</v>
      </c>
      <c r="AB59" s="141"/>
      <c r="AC59" s="141"/>
      <c r="AD59" s="141"/>
    </row>
    <row r="60" spans="1:30" s="20" customFormat="1" ht="20.25" customHeight="1">
      <c r="A60" s="21">
        <v>50</v>
      </c>
      <c r="B60" s="22"/>
      <c r="C60" s="73"/>
      <c r="D60" s="74" t="str">
        <f t="shared" si="5"/>
        <v/>
      </c>
      <c r="E60" s="18">
        <v>5</v>
      </c>
      <c r="F60" s="18">
        <v>5</v>
      </c>
      <c r="G60" s="18">
        <v>3</v>
      </c>
      <c r="H60" s="146">
        <f t="shared" si="1"/>
        <v>4</v>
      </c>
      <c r="I60" s="18">
        <v>5</v>
      </c>
      <c r="J60" s="18">
        <v>5</v>
      </c>
      <c r="K60" s="18">
        <v>3</v>
      </c>
      <c r="L60" s="146">
        <f t="shared" si="2"/>
        <v>4</v>
      </c>
      <c r="M60" s="18">
        <v>3</v>
      </c>
      <c r="N60" s="18">
        <v>5</v>
      </c>
      <c r="O60" s="18">
        <v>3</v>
      </c>
      <c r="P60" s="146">
        <f t="shared" si="3"/>
        <v>4</v>
      </c>
      <c r="Q60" s="18"/>
      <c r="R60" s="29"/>
      <c r="S60" s="18"/>
      <c r="T60" s="18"/>
      <c r="U60" s="18"/>
      <c r="V60" s="29"/>
      <c r="W60" s="18"/>
      <c r="X60" s="18"/>
      <c r="Y60" s="18"/>
      <c r="Z60" s="143"/>
      <c r="AA60" s="145">
        <f t="shared" si="4"/>
        <v>4</v>
      </c>
      <c r="AB60" s="141"/>
      <c r="AC60" s="141"/>
      <c r="AD60" s="141"/>
    </row>
    <row r="61" spans="1:30" ht="20.25" customHeight="1">
      <c r="A61" s="21">
        <v>51</v>
      </c>
      <c r="B61" s="19"/>
      <c r="C61" s="73"/>
      <c r="D61" s="74" t="str">
        <f t="shared" si="5"/>
        <v/>
      </c>
      <c r="E61" s="18">
        <v>6</v>
      </c>
      <c r="F61" s="18">
        <v>4</v>
      </c>
      <c r="G61" s="18">
        <v>5</v>
      </c>
      <c r="H61" s="146">
        <f t="shared" si="1"/>
        <v>5</v>
      </c>
      <c r="I61" s="18">
        <v>4</v>
      </c>
      <c r="J61" s="18">
        <v>4</v>
      </c>
      <c r="K61" s="18">
        <v>5</v>
      </c>
      <c r="L61" s="146">
        <f t="shared" si="2"/>
        <v>4</v>
      </c>
      <c r="M61" s="18">
        <v>5</v>
      </c>
      <c r="N61" s="18">
        <v>4</v>
      </c>
      <c r="O61" s="18">
        <v>5</v>
      </c>
      <c r="P61" s="146">
        <f t="shared" si="3"/>
        <v>5</v>
      </c>
      <c r="Q61" s="18"/>
      <c r="R61" s="29"/>
      <c r="S61" s="18"/>
      <c r="T61" s="18"/>
      <c r="U61" s="18"/>
      <c r="V61" s="29"/>
      <c r="W61" s="18"/>
      <c r="X61" s="18"/>
      <c r="Y61" s="18"/>
      <c r="Z61" s="143"/>
      <c r="AA61" s="145">
        <f t="shared" si="4"/>
        <v>5</v>
      </c>
    </row>
    <row r="62" spans="1:30" ht="20.25" customHeight="1">
      <c r="A62" s="21">
        <v>52</v>
      </c>
      <c r="B62" s="19"/>
      <c r="C62" s="73"/>
      <c r="D62" s="74" t="str">
        <f t="shared" si="5"/>
        <v/>
      </c>
      <c r="E62" s="18">
        <v>6</v>
      </c>
      <c r="F62" s="18">
        <v>4</v>
      </c>
      <c r="G62" s="18">
        <v>5</v>
      </c>
      <c r="H62" s="146">
        <f t="shared" si="1"/>
        <v>5</v>
      </c>
      <c r="I62" s="18">
        <v>4</v>
      </c>
      <c r="J62" s="18">
        <v>4</v>
      </c>
      <c r="K62" s="18">
        <v>5</v>
      </c>
      <c r="L62" s="146">
        <f t="shared" si="2"/>
        <v>4</v>
      </c>
      <c r="M62" s="18">
        <v>5</v>
      </c>
      <c r="N62" s="18">
        <v>4</v>
      </c>
      <c r="O62" s="18">
        <v>5</v>
      </c>
      <c r="P62" s="146">
        <f t="shared" si="3"/>
        <v>5</v>
      </c>
      <c r="Q62" s="18"/>
      <c r="R62" s="29"/>
      <c r="S62" s="18"/>
      <c r="T62" s="18"/>
      <c r="U62" s="18"/>
      <c r="V62" s="29"/>
      <c r="W62" s="18"/>
      <c r="X62" s="18"/>
      <c r="Y62" s="18"/>
      <c r="Z62" s="143"/>
      <c r="AA62" s="145">
        <f t="shared" si="4"/>
        <v>5</v>
      </c>
    </row>
    <row r="63" spans="1:30" ht="20.25" customHeight="1">
      <c r="A63" s="21">
        <v>53</v>
      </c>
      <c r="B63" s="19"/>
      <c r="C63" s="73"/>
      <c r="D63" s="74" t="str">
        <f t="shared" si="5"/>
        <v/>
      </c>
      <c r="E63" s="18">
        <v>6</v>
      </c>
      <c r="F63" s="18">
        <v>3</v>
      </c>
      <c r="G63" s="18">
        <v>5</v>
      </c>
      <c r="H63" s="146">
        <f t="shared" si="1"/>
        <v>5</v>
      </c>
      <c r="I63" s="18">
        <v>3</v>
      </c>
      <c r="J63" s="18">
        <v>3</v>
      </c>
      <c r="K63" s="18">
        <v>5</v>
      </c>
      <c r="L63" s="146">
        <f t="shared" si="2"/>
        <v>4</v>
      </c>
      <c r="M63" s="18">
        <v>5</v>
      </c>
      <c r="N63" s="18">
        <v>3</v>
      </c>
      <c r="O63" s="18">
        <v>5</v>
      </c>
      <c r="P63" s="146">
        <f t="shared" si="3"/>
        <v>4</v>
      </c>
      <c r="Q63" s="18"/>
      <c r="R63" s="29"/>
      <c r="S63" s="18"/>
      <c r="T63" s="18"/>
      <c r="U63" s="18"/>
      <c r="V63" s="29"/>
      <c r="W63" s="18"/>
      <c r="X63" s="18"/>
      <c r="Y63" s="18"/>
      <c r="Z63" s="143"/>
      <c r="AA63" s="145">
        <f t="shared" si="4"/>
        <v>4</v>
      </c>
    </row>
    <row r="64" spans="1:30" ht="20.25" customHeight="1">
      <c r="A64" s="21">
        <v>54</v>
      </c>
      <c r="B64" s="19"/>
      <c r="C64" s="73"/>
      <c r="D64" s="74" t="str">
        <f t="shared" si="5"/>
        <v/>
      </c>
      <c r="E64" s="18">
        <v>6</v>
      </c>
      <c r="F64" s="18">
        <v>6</v>
      </c>
      <c r="G64" s="18">
        <v>6</v>
      </c>
      <c r="H64" s="146">
        <f t="shared" si="1"/>
        <v>6</v>
      </c>
      <c r="I64" s="18">
        <v>6</v>
      </c>
      <c r="J64" s="18">
        <v>6</v>
      </c>
      <c r="K64" s="18">
        <v>6</v>
      </c>
      <c r="L64" s="146">
        <f t="shared" si="2"/>
        <v>6</v>
      </c>
      <c r="M64" s="18">
        <v>6</v>
      </c>
      <c r="N64" s="18">
        <v>6</v>
      </c>
      <c r="O64" s="18">
        <v>6</v>
      </c>
      <c r="P64" s="146">
        <f t="shared" si="3"/>
        <v>6</v>
      </c>
      <c r="Q64" s="18"/>
      <c r="R64" s="29"/>
      <c r="S64" s="18"/>
      <c r="T64" s="18"/>
      <c r="U64" s="18"/>
      <c r="V64" s="29"/>
      <c r="W64" s="18"/>
      <c r="X64" s="18"/>
      <c r="Y64" s="18"/>
      <c r="Z64" s="143"/>
      <c r="AA64" s="145">
        <f t="shared" si="4"/>
        <v>6</v>
      </c>
    </row>
    <row r="65" spans="1:27" ht="20.25" customHeight="1">
      <c r="A65" s="21">
        <v>55</v>
      </c>
      <c r="B65" s="19"/>
      <c r="C65" s="73"/>
      <c r="D65" s="74" t="str">
        <f t="shared" si="5"/>
        <v/>
      </c>
      <c r="E65" s="18">
        <v>6</v>
      </c>
      <c r="F65" s="18">
        <v>4</v>
      </c>
      <c r="G65" s="18">
        <v>4</v>
      </c>
      <c r="H65" s="146">
        <f t="shared" si="1"/>
        <v>5</v>
      </c>
      <c r="I65" s="18">
        <v>4</v>
      </c>
      <c r="J65" s="18">
        <v>4</v>
      </c>
      <c r="K65" s="18">
        <v>4</v>
      </c>
      <c r="L65" s="146">
        <f t="shared" si="2"/>
        <v>4</v>
      </c>
      <c r="M65" s="18">
        <v>4</v>
      </c>
      <c r="N65" s="18">
        <v>4</v>
      </c>
      <c r="O65" s="18">
        <v>4</v>
      </c>
      <c r="P65" s="146">
        <f t="shared" si="3"/>
        <v>4</v>
      </c>
      <c r="Q65" s="18"/>
      <c r="R65" s="29"/>
      <c r="S65" s="18"/>
      <c r="T65" s="18"/>
      <c r="U65" s="18"/>
      <c r="V65" s="29"/>
      <c r="W65" s="18"/>
      <c r="X65" s="18"/>
      <c r="Y65" s="18"/>
      <c r="Z65" s="143"/>
      <c r="AA65" s="145">
        <f t="shared" si="4"/>
        <v>4</v>
      </c>
    </row>
    <row r="66" spans="1:27" ht="20.25" customHeight="1">
      <c r="A66" s="21">
        <v>56</v>
      </c>
      <c r="B66" s="71"/>
      <c r="C66" s="73"/>
      <c r="D66" s="74" t="str">
        <f t="shared" si="5"/>
        <v/>
      </c>
      <c r="E66" s="18">
        <v>5</v>
      </c>
      <c r="F66" s="18">
        <v>5</v>
      </c>
      <c r="G66" s="18">
        <v>3</v>
      </c>
      <c r="H66" s="146">
        <f t="shared" si="1"/>
        <v>4</v>
      </c>
      <c r="I66" s="18">
        <v>5</v>
      </c>
      <c r="J66" s="18">
        <v>5</v>
      </c>
      <c r="K66" s="18">
        <v>3</v>
      </c>
      <c r="L66" s="146">
        <f t="shared" si="2"/>
        <v>4</v>
      </c>
      <c r="M66" s="18">
        <v>3</v>
      </c>
      <c r="N66" s="18">
        <v>5</v>
      </c>
      <c r="O66" s="18">
        <v>3</v>
      </c>
      <c r="P66" s="146">
        <f t="shared" si="3"/>
        <v>4</v>
      </c>
      <c r="Q66" s="18"/>
      <c r="R66" s="29"/>
      <c r="S66" s="18"/>
      <c r="T66" s="18"/>
      <c r="U66" s="18"/>
      <c r="V66" s="29"/>
      <c r="W66" s="18"/>
      <c r="X66" s="18"/>
      <c r="Y66" s="18"/>
      <c r="Z66" s="143"/>
      <c r="AA66" s="145">
        <f t="shared" si="4"/>
        <v>4</v>
      </c>
    </row>
    <row r="67" spans="1:27" ht="20.25" customHeight="1">
      <c r="A67" s="21">
        <v>57</v>
      </c>
      <c r="B67" s="71"/>
      <c r="C67" s="73"/>
      <c r="D67" s="74" t="str">
        <f t="shared" si="5"/>
        <v/>
      </c>
      <c r="E67" s="18">
        <v>6</v>
      </c>
      <c r="F67" s="18">
        <v>4</v>
      </c>
      <c r="G67" s="18">
        <v>5</v>
      </c>
      <c r="H67" s="146">
        <f t="shared" si="1"/>
        <v>5</v>
      </c>
      <c r="I67" s="18">
        <v>4</v>
      </c>
      <c r="J67" s="18">
        <v>4</v>
      </c>
      <c r="K67" s="18">
        <v>5</v>
      </c>
      <c r="L67" s="146">
        <f t="shared" si="2"/>
        <v>4</v>
      </c>
      <c r="M67" s="18">
        <v>5</v>
      </c>
      <c r="N67" s="18">
        <v>4</v>
      </c>
      <c r="O67" s="18">
        <v>5</v>
      </c>
      <c r="P67" s="146">
        <f t="shared" si="3"/>
        <v>5</v>
      </c>
      <c r="Q67" s="18"/>
      <c r="R67" s="29"/>
      <c r="S67" s="18"/>
      <c r="T67" s="18"/>
      <c r="U67" s="18"/>
      <c r="V67" s="29"/>
      <c r="W67" s="18"/>
      <c r="X67" s="18"/>
      <c r="Y67" s="18"/>
      <c r="Z67" s="143"/>
      <c r="AA67" s="145">
        <f t="shared" si="4"/>
        <v>5</v>
      </c>
    </row>
    <row r="68" spans="1:27" ht="20.25" customHeight="1">
      <c r="A68" s="21">
        <v>58</v>
      </c>
      <c r="B68" s="71"/>
      <c r="C68" s="73"/>
      <c r="D68" s="74" t="str">
        <f t="shared" si="5"/>
        <v/>
      </c>
      <c r="E68" s="18">
        <v>6</v>
      </c>
      <c r="F68" s="18">
        <v>4</v>
      </c>
      <c r="G68" s="18">
        <v>5</v>
      </c>
      <c r="H68" s="146">
        <f t="shared" si="1"/>
        <v>5</v>
      </c>
      <c r="I68" s="18">
        <v>4</v>
      </c>
      <c r="J68" s="18">
        <v>4</v>
      </c>
      <c r="K68" s="18">
        <v>5</v>
      </c>
      <c r="L68" s="146">
        <f t="shared" si="2"/>
        <v>4</v>
      </c>
      <c r="M68" s="18">
        <v>5</v>
      </c>
      <c r="N68" s="18">
        <v>4</v>
      </c>
      <c r="O68" s="18">
        <v>5</v>
      </c>
      <c r="P68" s="146">
        <f t="shared" si="3"/>
        <v>5</v>
      </c>
      <c r="Q68" s="18"/>
      <c r="R68" s="29"/>
      <c r="S68" s="18"/>
      <c r="T68" s="18"/>
      <c r="U68" s="18"/>
      <c r="V68" s="29"/>
      <c r="W68" s="18"/>
      <c r="X68" s="18"/>
      <c r="Y68" s="18"/>
      <c r="Z68" s="143"/>
      <c r="AA68" s="145">
        <f t="shared" si="4"/>
        <v>5</v>
      </c>
    </row>
    <row r="69" spans="1:27" ht="20.25" customHeight="1">
      <c r="A69" s="21">
        <v>59</v>
      </c>
      <c r="B69" s="71"/>
      <c r="C69" s="73"/>
      <c r="D69" s="74" t="str">
        <f t="shared" si="5"/>
        <v/>
      </c>
      <c r="E69" s="18">
        <v>6</v>
      </c>
      <c r="F69" s="18">
        <v>3</v>
      </c>
      <c r="G69" s="18">
        <v>5</v>
      </c>
      <c r="H69" s="146">
        <f t="shared" si="1"/>
        <v>5</v>
      </c>
      <c r="I69" s="18">
        <v>3</v>
      </c>
      <c r="J69" s="18">
        <v>3</v>
      </c>
      <c r="K69" s="18">
        <v>5</v>
      </c>
      <c r="L69" s="146">
        <f t="shared" si="2"/>
        <v>4</v>
      </c>
      <c r="M69" s="18">
        <v>5</v>
      </c>
      <c r="N69" s="18">
        <v>3</v>
      </c>
      <c r="O69" s="18">
        <v>5</v>
      </c>
      <c r="P69" s="146">
        <f t="shared" si="3"/>
        <v>4</v>
      </c>
      <c r="Q69" s="18"/>
      <c r="R69" s="29"/>
      <c r="S69" s="18"/>
      <c r="T69" s="18"/>
      <c r="U69" s="18"/>
      <c r="V69" s="29"/>
      <c r="W69" s="18"/>
      <c r="X69" s="18"/>
      <c r="Y69" s="18"/>
      <c r="Z69" s="143"/>
      <c r="AA69" s="145">
        <f t="shared" si="4"/>
        <v>4</v>
      </c>
    </row>
    <row r="70" spans="1:27" ht="20.25" customHeight="1">
      <c r="A70" s="21">
        <v>60</v>
      </c>
      <c r="B70" s="176"/>
      <c r="C70" s="177"/>
      <c r="D70" s="178" t="str">
        <f t="shared" si="5"/>
        <v/>
      </c>
      <c r="E70" s="21">
        <v>6</v>
      </c>
      <c r="F70" s="21">
        <v>6</v>
      </c>
      <c r="G70" s="21">
        <v>6</v>
      </c>
      <c r="H70" s="146">
        <f>ROUND(AVERAGE(E70:G70),0)</f>
        <v>6</v>
      </c>
      <c r="I70" s="21">
        <v>6</v>
      </c>
      <c r="J70" s="21">
        <v>6</v>
      </c>
      <c r="K70" s="21">
        <v>6</v>
      </c>
      <c r="L70" s="146">
        <f t="shared" si="2"/>
        <v>6</v>
      </c>
      <c r="M70" s="21">
        <v>6</v>
      </c>
      <c r="N70" s="21">
        <v>6</v>
      </c>
      <c r="O70" s="21">
        <v>6</v>
      </c>
      <c r="P70" s="146">
        <f t="shared" si="3"/>
        <v>6</v>
      </c>
      <c r="Q70" s="21"/>
      <c r="R70" s="30"/>
      <c r="S70" s="21"/>
      <c r="T70" s="21"/>
      <c r="U70" s="21"/>
      <c r="V70" s="30"/>
      <c r="W70" s="21"/>
      <c r="X70" s="21"/>
      <c r="Y70" s="21"/>
      <c r="Z70" s="144"/>
      <c r="AA70" s="145">
        <f t="shared" si="4"/>
        <v>6</v>
      </c>
    </row>
    <row r="71" spans="1:27" ht="28.5" customHeight="1">
      <c r="A71" s="31"/>
      <c r="B71" s="5"/>
      <c r="C71" s="5"/>
      <c r="D71" s="163"/>
      <c r="E71" s="5"/>
      <c r="F71" s="170"/>
      <c r="G71" s="170"/>
      <c r="H71" s="170"/>
      <c r="I71" s="170"/>
      <c r="J71" s="170"/>
      <c r="K71" s="5"/>
      <c r="L71" s="5"/>
      <c r="M71" s="5"/>
      <c r="N71" s="5"/>
      <c r="O71" s="5"/>
      <c r="P71" s="5"/>
      <c r="Q71" s="5"/>
      <c r="R71" s="5"/>
      <c r="S71" s="5"/>
      <c r="T71" s="5"/>
      <c r="U71" s="5"/>
      <c r="V71" s="5"/>
      <c r="W71" s="5"/>
      <c r="X71" s="5"/>
      <c r="Y71" s="5"/>
      <c r="Z71" s="5"/>
      <c r="AA71" s="173"/>
    </row>
    <row r="72" spans="1:27" ht="28.5" customHeight="1">
      <c r="A72" s="6"/>
      <c r="B72" s="4"/>
      <c r="C72" s="4"/>
      <c r="D72" s="76"/>
      <c r="E72" s="4"/>
      <c r="F72" s="81"/>
      <c r="G72" s="81"/>
      <c r="H72" s="81"/>
      <c r="I72" s="81"/>
      <c r="J72" s="81"/>
      <c r="K72" s="4"/>
      <c r="L72" s="4"/>
      <c r="M72" s="4"/>
      <c r="N72" s="4"/>
      <c r="O72" s="4"/>
      <c r="P72" s="4"/>
      <c r="Q72" s="4"/>
      <c r="R72" s="4"/>
      <c r="S72" s="4"/>
      <c r="T72" s="4"/>
      <c r="U72" s="4"/>
      <c r="V72" s="4"/>
      <c r="W72" s="4"/>
      <c r="X72" s="4"/>
      <c r="Y72" s="4"/>
      <c r="Z72" s="4"/>
      <c r="AA72" s="174"/>
    </row>
    <row r="73" spans="1:27" ht="28.5" customHeight="1">
      <c r="A73" s="6"/>
      <c r="B73" s="4"/>
      <c r="C73" s="4"/>
      <c r="D73" s="76"/>
      <c r="E73" s="4"/>
      <c r="F73" s="81"/>
      <c r="G73" s="81"/>
      <c r="H73" s="81"/>
      <c r="I73" s="81"/>
      <c r="J73" s="81"/>
      <c r="K73" s="4"/>
      <c r="L73" s="4"/>
      <c r="M73" s="4"/>
      <c r="N73" s="4"/>
      <c r="O73" s="4"/>
      <c r="P73" s="4"/>
      <c r="Q73" s="4"/>
      <c r="R73" s="4"/>
      <c r="S73" s="4"/>
      <c r="T73" s="4"/>
      <c r="U73" s="4"/>
      <c r="V73" s="4"/>
      <c r="W73" s="4"/>
      <c r="X73" s="4"/>
      <c r="Y73" s="4"/>
      <c r="Z73" s="4"/>
      <c r="AA73" s="174"/>
    </row>
    <row r="74" spans="1:27" ht="28.5" customHeight="1">
      <c r="A74" s="103"/>
      <c r="B74" s="82" t="s">
        <v>14</v>
      </c>
      <c r="C74" s="82"/>
      <c r="D74" s="76"/>
      <c r="E74" s="82"/>
      <c r="F74" s="81"/>
      <c r="G74" s="81"/>
      <c r="H74" s="81"/>
      <c r="I74" s="81"/>
      <c r="J74" s="81"/>
      <c r="K74" s="4"/>
      <c r="L74" s="4"/>
      <c r="M74" s="4"/>
      <c r="N74" s="4"/>
      <c r="O74" s="4"/>
      <c r="P74" s="4"/>
      <c r="Q74" s="4"/>
      <c r="R74" s="4"/>
      <c r="S74" s="4"/>
      <c r="T74" s="4"/>
      <c r="U74" s="4"/>
      <c r="V74" s="4"/>
      <c r="W74" s="4"/>
      <c r="X74" s="4"/>
      <c r="Y74" s="4"/>
      <c r="Z74" s="4"/>
      <c r="AA74" s="174"/>
    </row>
    <row r="75" spans="1:27" ht="28.5" customHeight="1">
      <c r="A75" s="103"/>
      <c r="B75" s="95" t="s">
        <v>163</v>
      </c>
      <c r="C75" s="95"/>
      <c r="D75" s="97"/>
      <c r="E75" s="95"/>
      <c r="F75" s="4"/>
      <c r="G75" s="4"/>
      <c r="H75" s="4"/>
      <c r="I75" s="4"/>
      <c r="J75" s="4"/>
      <c r="K75" s="4"/>
      <c r="L75" s="4"/>
      <c r="M75" s="4"/>
      <c r="N75" s="4"/>
      <c r="O75" s="4"/>
      <c r="P75" s="4"/>
      <c r="Q75" s="4"/>
      <c r="R75" s="4"/>
      <c r="S75" s="4"/>
      <c r="T75" s="4"/>
      <c r="U75" s="4"/>
      <c r="V75" s="4"/>
      <c r="W75" s="4"/>
      <c r="X75" s="4"/>
      <c r="Y75" s="4"/>
      <c r="Z75" s="4"/>
      <c r="AA75" s="174"/>
    </row>
    <row r="76" spans="1:27" ht="28.5" customHeight="1">
      <c r="A76" s="103"/>
      <c r="B76" s="95" t="s">
        <v>29</v>
      </c>
      <c r="C76" s="95"/>
      <c r="D76" s="97"/>
      <c r="E76" s="95"/>
      <c r="F76" s="4"/>
      <c r="G76" s="4"/>
      <c r="H76" s="4"/>
      <c r="I76" s="4"/>
      <c r="J76" s="4"/>
      <c r="K76" s="4"/>
      <c r="L76" s="4"/>
      <c r="M76" s="4"/>
      <c r="N76" s="4"/>
      <c r="O76" s="4"/>
      <c r="P76" s="4"/>
      <c r="Q76" s="4"/>
      <c r="R76" s="4"/>
      <c r="S76" s="4"/>
      <c r="T76" s="4"/>
      <c r="U76" s="4"/>
      <c r="V76" s="4"/>
      <c r="W76" s="4"/>
      <c r="X76" s="4"/>
      <c r="Y76" s="4"/>
      <c r="Z76" s="4"/>
      <c r="AA76" s="174"/>
    </row>
    <row r="77" spans="1:27" ht="28.5" customHeight="1">
      <c r="A77" s="103"/>
      <c r="B77" s="81" t="str">
        <f>$D$1</f>
        <v>SJK(C)  FOON YEW 1</v>
      </c>
      <c r="C77" s="81"/>
      <c r="D77" s="162"/>
      <c r="E77" s="81"/>
      <c r="F77" s="4"/>
      <c r="G77" s="4"/>
      <c r="H77" s="4"/>
      <c r="I77" s="4"/>
      <c r="J77" s="4"/>
      <c r="K77" s="4"/>
      <c r="L77" s="4"/>
      <c r="M77" s="4"/>
      <c r="N77" s="4"/>
      <c r="O77" s="4"/>
      <c r="P77" s="4"/>
      <c r="Q77" s="4"/>
      <c r="R77" s="4"/>
      <c r="S77" s="4"/>
      <c r="T77" s="4"/>
      <c r="U77" s="4"/>
      <c r="V77" s="4"/>
      <c r="W77" s="4"/>
      <c r="X77" s="4"/>
      <c r="Y77" s="4"/>
      <c r="Z77" s="4"/>
      <c r="AA77" s="174"/>
    </row>
    <row r="78" spans="1:27" ht="28.5" customHeight="1">
      <c r="A78" s="6"/>
      <c r="B78" s="4"/>
      <c r="C78" s="4"/>
      <c r="D78" s="76"/>
      <c r="E78" s="4"/>
      <c r="F78" s="4"/>
      <c r="G78" s="4"/>
      <c r="H78" s="4"/>
      <c r="I78" s="4"/>
      <c r="J78" s="4"/>
      <c r="K78" s="4"/>
      <c r="L78" s="4"/>
      <c r="M78" s="4"/>
      <c r="N78" s="4"/>
      <c r="O78" s="4"/>
      <c r="P78" s="4"/>
      <c r="Q78" s="4"/>
      <c r="R78" s="4"/>
      <c r="S78" s="4"/>
      <c r="T78" s="4"/>
      <c r="U78" s="4"/>
      <c r="V78" s="4"/>
      <c r="W78" s="4"/>
      <c r="X78" s="4"/>
      <c r="Y78" s="4"/>
      <c r="Z78" s="4"/>
      <c r="AA78" s="174"/>
    </row>
    <row r="79" spans="1:27" ht="28.5" customHeight="1">
      <c r="A79" s="7"/>
      <c r="B79" s="8"/>
      <c r="C79" s="8"/>
      <c r="D79" s="98"/>
      <c r="E79" s="8"/>
      <c r="F79" s="8"/>
      <c r="G79" s="8"/>
      <c r="H79" s="8"/>
      <c r="I79" s="8"/>
      <c r="J79" s="8"/>
      <c r="K79" s="8"/>
      <c r="L79" s="8"/>
      <c r="M79" s="8"/>
      <c r="N79" s="8"/>
      <c r="O79" s="8"/>
      <c r="P79" s="8"/>
      <c r="Q79" s="8"/>
      <c r="R79" s="8"/>
      <c r="S79" s="8"/>
      <c r="T79" s="8"/>
      <c r="U79" s="8"/>
      <c r="V79" s="8"/>
      <c r="W79" s="8"/>
      <c r="X79" s="8"/>
      <c r="Y79" s="8"/>
      <c r="Z79" s="8"/>
      <c r="AA79" s="175"/>
    </row>
    <row r="80" spans="1:27" ht="28.5" customHeight="1">
      <c r="A80" s="6"/>
      <c r="B80" s="4"/>
      <c r="C80" s="4"/>
      <c r="D80" s="76"/>
      <c r="E80" s="4"/>
      <c r="F80" s="4"/>
      <c r="G80" s="4"/>
      <c r="H80" s="4"/>
      <c r="I80" s="4"/>
      <c r="J80" s="4"/>
      <c r="K80" s="4"/>
      <c r="L80" s="4"/>
      <c r="M80" s="4"/>
      <c r="N80" s="4"/>
      <c r="O80" s="4"/>
      <c r="P80" s="4"/>
      <c r="Q80" s="4"/>
      <c r="R80" s="4"/>
      <c r="S80" s="4"/>
      <c r="T80" s="4"/>
      <c r="U80" s="4"/>
      <c r="V80" s="4"/>
      <c r="W80" s="4"/>
      <c r="X80" s="4"/>
      <c r="Y80" s="4"/>
      <c r="Z80" s="4"/>
      <c r="AA80" s="76"/>
    </row>
    <row r="81" spans="1:30" s="171" customFormat="1" ht="28.5" customHeight="1">
      <c r="A81" s="4"/>
      <c r="B81" s="4"/>
      <c r="C81" s="4"/>
      <c r="D81" s="76"/>
      <c r="E81" s="4"/>
      <c r="F81" s="4"/>
      <c r="G81" s="4"/>
      <c r="H81" s="4"/>
      <c r="I81" s="4"/>
      <c r="J81" s="4"/>
      <c r="K81" s="4"/>
      <c r="L81" s="4"/>
      <c r="M81" s="4"/>
      <c r="N81" s="4"/>
      <c r="O81" s="4"/>
      <c r="P81" s="4"/>
      <c r="Q81" s="4"/>
      <c r="R81" s="4"/>
      <c r="S81" s="4"/>
      <c r="T81" s="4"/>
      <c r="U81" s="4"/>
      <c r="V81" s="4"/>
      <c r="W81" s="4"/>
      <c r="X81" s="4"/>
      <c r="Y81" s="4"/>
      <c r="Z81" s="4"/>
      <c r="AA81" s="76"/>
      <c r="AB81" s="140"/>
      <c r="AC81" s="140"/>
      <c r="AD81" s="140"/>
    </row>
    <row r="82" spans="1:30" s="171" customFormat="1" ht="28.5" customHeight="1">
      <c r="A82" s="4"/>
      <c r="B82" s="4"/>
      <c r="C82" s="4"/>
      <c r="D82" s="76"/>
      <c r="E82" s="4"/>
      <c r="F82" s="4"/>
      <c r="G82" s="4"/>
      <c r="H82" s="4"/>
      <c r="I82" s="4"/>
      <c r="J82" s="4"/>
      <c r="K82" s="4"/>
      <c r="L82" s="4"/>
      <c r="M82" s="4"/>
      <c r="N82" s="4"/>
      <c r="O82" s="4"/>
      <c r="P82" s="4"/>
      <c r="Q82" s="4"/>
      <c r="R82" s="4"/>
      <c r="S82" s="4"/>
      <c r="T82" s="4"/>
      <c r="U82" s="4"/>
      <c r="V82" s="4"/>
      <c r="W82" s="4"/>
      <c r="X82" s="4"/>
      <c r="Y82" s="4"/>
      <c r="Z82" s="4"/>
      <c r="AA82" s="76"/>
      <c r="AB82" s="140"/>
      <c r="AC82" s="140"/>
      <c r="AD82" s="140"/>
    </row>
    <row r="83" spans="1:30" s="171" customFormat="1" ht="28.5" customHeight="1">
      <c r="D83" s="172"/>
      <c r="AA83" s="172"/>
      <c r="AB83" s="140"/>
      <c r="AC83" s="140"/>
      <c r="AD83" s="140"/>
    </row>
    <row r="84" spans="1:30"/>
    <row r="85" spans="1:30"/>
    <row r="86" spans="1:30"/>
    <row r="87" spans="1:30"/>
    <row r="88" spans="1:30"/>
    <row r="89" spans="1:30"/>
  </sheetData>
  <sortState ref="A10:AB59">
    <sortCondition ref="B10:B59"/>
  </sortState>
  <mergeCells count="8">
    <mergeCell ref="AA9:AA10"/>
    <mergeCell ref="A9:A10"/>
    <mergeCell ref="B9:B10"/>
    <mergeCell ref="C9:C10"/>
    <mergeCell ref="D9:D10"/>
    <mergeCell ref="E9:H9"/>
    <mergeCell ref="I9:L9"/>
    <mergeCell ref="M9:P9"/>
  </mergeCells>
  <phoneticPr fontId="39" type="noConversion"/>
  <dataValidations count="2">
    <dataValidation type="whole" allowBlank="1" showErrorMessage="1" errorTitle="TAHAP PENGUASAAN" error="SILA ISIKAN TAHAP PENGUASAAN YANG BETUL!" sqref="S11:U70 E11:J70 W11:Y70 L11:Q70">
      <formula1>1</formula1>
      <formula2>6</formula2>
    </dataValidation>
    <dataValidation type="textLength" operator="equal" allowBlank="1" showErrorMessage="1" errorTitle="NO. KAD PENGENALAN" error="Sila masukkan nombor kad pengenalan dengan tepat dan betul." sqref="C11:C70">
      <formula1>11</formula1>
    </dataValidation>
  </dataValidations>
  <printOptions horizontalCentered="1"/>
  <pageMargins left="0.25" right="0.25" top="0.75" bottom="0.75" header="0.3" footer="0.3"/>
  <pageSetup paperSize="9" scale="56" fitToHeight="0" orientation="landscape" blackAndWhite="1" horizontalDpi="4294967293" r:id="rId1"/>
  <drawing r:id="rId2"/>
  <legacyDrawing r:id="rId3"/>
</worksheet>
</file>

<file path=xl/worksheets/sheet2.xml><?xml version="1.0" encoding="utf-8"?>
<worksheet xmlns="http://schemas.openxmlformats.org/spreadsheetml/2006/main" xmlns:r="http://schemas.openxmlformats.org/officeDocument/2006/relationships">
  <sheetPr codeName="Sheet2">
    <pageSetUpPr fitToPage="1"/>
  </sheetPr>
  <dimension ref="A1:K71"/>
  <sheetViews>
    <sheetView showGridLines="0" view="pageBreakPreview" topLeftCell="B16" zoomScale="90" zoomScaleNormal="80" zoomScaleSheetLayoutView="90" workbookViewId="0">
      <selection activeCell="E34" sqref="E34"/>
    </sheetView>
  </sheetViews>
  <sheetFormatPr defaultColWidth="9.125" defaultRowHeight="16.5" zeroHeight="1"/>
  <cols>
    <col min="1" max="1" width="2.125" style="1" customWidth="1"/>
    <col min="2" max="2" width="24.75" style="65" customWidth="1"/>
    <col min="3" max="3" width="6.625" style="65" customWidth="1"/>
    <col min="4" max="4" width="26.25" style="65" customWidth="1"/>
    <col min="5" max="5" width="17.75" style="65" bestFit="1" customWidth="1"/>
    <col min="6" max="6" width="94.75" style="65" customWidth="1"/>
    <col min="7" max="7" width="2.75" style="32" customWidth="1"/>
    <col min="8" max="8" width="4" style="33" hidden="1" customWidth="1"/>
    <col min="9" max="9" width="47" style="1" hidden="1" customWidth="1"/>
    <col min="10" max="10" width="50.375" style="1" hidden="1" customWidth="1"/>
    <col min="11" max="11" width="9.125" style="1" customWidth="1"/>
    <col min="12" max="16384" width="9.125" style="1"/>
  </cols>
  <sheetData>
    <row r="1" spans="1:11" s="89" customFormat="1" ht="21" customHeight="1">
      <c r="A1" s="90"/>
      <c r="B1" s="202" t="str">
        <f>'REKOD PRESTASI MURID'!$D$1</f>
        <v>SJK(C)  FOON YEW 1</v>
      </c>
      <c r="C1" s="202"/>
      <c r="D1" s="202"/>
      <c r="E1" s="202"/>
      <c r="F1" s="202"/>
      <c r="G1" s="90"/>
      <c r="H1" s="33"/>
    </row>
    <row r="2" spans="1:11" s="89" customFormat="1" ht="21" customHeight="1">
      <c r="A2" s="90"/>
      <c r="B2" s="202" t="str">
        <f>'REKOD PRESTASI MURID'!$D$2</f>
        <v xml:space="preserve">JALAN KEBUN TEH </v>
      </c>
      <c r="C2" s="202"/>
      <c r="D2" s="202"/>
      <c r="E2" s="202"/>
      <c r="F2" s="202"/>
      <c r="G2" s="90"/>
      <c r="H2" s="33"/>
    </row>
    <row r="3" spans="1:11" s="89" customFormat="1" ht="21" customHeight="1">
      <c r="A3" s="90"/>
      <c r="B3" s="202" t="str">
        <f>'REKOD PRESTASI MURID'!$D$3</f>
        <v>80250 JOHOR BAHRU, JOHOR</v>
      </c>
      <c r="C3" s="202"/>
      <c r="D3" s="202"/>
      <c r="E3" s="202"/>
      <c r="F3" s="202"/>
      <c r="G3" s="90"/>
      <c r="H3" s="33"/>
    </row>
    <row r="4" spans="1:11" s="89" customFormat="1" ht="21" customHeight="1">
      <c r="A4" s="91"/>
      <c r="B4" s="203">
        <v>2016</v>
      </c>
      <c r="C4" s="203"/>
      <c r="D4" s="203"/>
      <c r="E4" s="203"/>
      <c r="F4" s="203"/>
      <c r="G4" s="91"/>
      <c r="H4" s="192" t="s">
        <v>31</v>
      </c>
      <c r="I4" s="192"/>
      <c r="J4" s="192"/>
    </row>
    <row r="5" spans="1:11">
      <c r="A5" s="10"/>
      <c r="B5" s="10"/>
      <c r="C5" s="10"/>
      <c r="D5" s="10"/>
      <c r="E5" s="10"/>
      <c r="F5" s="10"/>
      <c r="G5" s="10"/>
    </row>
    <row r="6" spans="1:11" ht="18.75">
      <c r="A6" s="10"/>
      <c r="B6" s="92" t="str">
        <f>'REKOD PRESTASI MURID'!A7</f>
        <v>BAHASA MALAYSIA</v>
      </c>
      <c r="C6" s="10"/>
      <c r="D6" s="10"/>
      <c r="E6" s="10"/>
      <c r="F6" s="10"/>
      <c r="G6" s="10"/>
      <c r="I6" s="9">
        <v>14</v>
      </c>
    </row>
    <row r="7" spans="1:11">
      <c r="A7" s="10"/>
      <c r="B7" s="10"/>
      <c r="C7" s="10"/>
      <c r="D7" s="10"/>
      <c r="E7" s="10"/>
      <c r="F7" s="10"/>
      <c r="G7" s="10"/>
      <c r="H7" s="70">
        <v>1</v>
      </c>
      <c r="I7" s="70">
        <f>'REKOD PRESTASI MURID'!B11</f>
        <v>0</v>
      </c>
      <c r="J7" s="70" t="str">
        <f t="shared" ref="J7:J38" si="0">IF(I7=0,"",H7&amp;"  "&amp;I7)</f>
        <v/>
      </c>
    </row>
    <row r="8" spans="1:11">
      <c r="A8" s="10"/>
      <c r="B8" s="204" t="s">
        <v>1</v>
      </c>
      <c r="C8" s="205"/>
      <c r="D8" s="122">
        <f>VLOOKUP($I$6,H7:J66,2)</f>
        <v>0</v>
      </c>
      <c r="E8" s="108"/>
      <c r="F8" s="13"/>
      <c r="G8" s="10"/>
      <c r="H8" s="70">
        <v>2</v>
      </c>
      <c r="I8" s="70">
        <f>'REKOD PRESTASI MURID'!B12</f>
        <v>0</v>
      </c>
      <c r="J8" s="70" t="str">
        <f t="shared" si="0"/>
        <v/>
      </c>
    </row>
    <row r="9" spans="1:11">
      <c r="A9" s="10"/>
      <c r="B9" s="196" t="s">
        <v>37</v>
      </c>
      <c r="C9" s="197"/>
      <c r="D9" s="123">
        <f>VLOOKUP($I$6,'REKOD PRESTASI MURID'!$A$11:$D$70,3)</f>
        <v>0</v>
      </c>
      <c r="E9" s="109"/>
      <c r="F9" s="13"/>
      <c r="G9" s="10"/>
      <c r="H9" s="70">
        <v>3</v>
      </c>
      <c r="I9" s="70">
        <f>'REKOD PRESTASI MURID'!B13</f>
        <v>0</v>
      </c>
      <c r="J9" s="70" t="str">
        <f t="shared" si="0"/>
        <v/>
      </c>
    </row>
    <row r="10" spans="1:11">
      <c r="A10" s="10"/>
      <c r="B10" s="196" t="s">
        <v>2</v>
      </c>
      <c r="C10" s="197"/>
      <c r="D10" s="124" t="str">
        <f>VLOOKUP($I$6,'REKOD PRESTASI MURID'!$A$11:$D$60,4)</f>
        <v/>
      </c>
      <c r="E10" s="110"/>
      <c r="F10" s="13"/>
      <c r="G10" s="10"/>
      <c r="H10" s="70">
        <v>4</v>
      </c>
      <c r="I10" s="70">
        <f>'REKOD PRESTASI MURID'!B14</f>
        <v>0</v>
      </c>
      <c r="J10" s="70" t="str">
        <f t="shared" si="0"/>
        <v/>
      </c>
    </row>
    <row r="11" spans="1:11">
      <c r="A11" s="10"/>
      <c r="B11" s="196" t="s">
        <v>3</v>
      </c>
      <c r="C11" s="197"/>
      <c r="D11" s="124" t="str">
        <f>'REKOD PRESTASI MURID'!$D$7</f>
        <v>6M</v>
      </c>
      <c r="E11" s="110"/>
      <c r="F11" s="13"/>
      <c r="G11" s="10"/>
      <c r="H11" s="70">
        <v>5</v>
      </c>
      <c r="I11" s="70">
        <f>'REKOD PRESTASI MURID'!B15</f>
        <v>0</v>
      </c>
      <c r="J11" s="70" t="str">
        <f t="shared" si="0"/>
        <v/>
      </c>
    </row>
    <row r="12" spans="1:11">
      <c r="A12" s="10"/>
      <c r="B12" s="23" t="s">
        <v>36</v>
      </c>
      <c r="C12" s="24"/>
      <c r="D12" s="124"/>
      <c r="E12" s="110"/>
      <c r="F12" s="13"/>
      <c r="G12" s="10"/>
      <c r="H12" s="70">
        <v>6</v>
      </c>
      <c r="I12" s="70">
        <f>'REKOD PRESTASI MURID'!B16</f>
        <v>0</v>
      </c>
      <c r="J12" s="70" t="str">
        <f t="shared" si="0"/>
        <v/>
      </c>
      <c r="K12" s="2"/>
    </row>
    <row r="13" spans="1:11">
      <c r="A13" s="10"/>
      <c r="B13" s="194" t="s">
        <v>4</v>
      </c>
      <c r="C13" s="195"/>
      <c r="D13" s="125" t="s">
        <v>19</v>
      </c>
      <c r="E13" s="111"/>
      <c r="F13" s="13"/>
      <c r="G13" s="10"/>
      <c r="H13" s="70">
        <v>7</v>
      </c>
      <c r="I13" s="70">
        <f>'REKOD PRESTASI MURID'!B17</f>
        <v>0</v>
      </c>
      <c r="J13" s="70" t="str">
        <f t="shared" si="0"/>
        <v/>
      </c>
    </row>
    <row r="14" spans="1:11">
      <c r="A14" s="10"/>
      <c r="B14" s="11"/>
      <c r="C14" s="11"/>
      <c r="D14" s="11"/>
      <c r="E14" s="14"/>
      <c r="F14" s="11"/>
      <c r="G14" s="10"/>
      <c r="H14" s="70">
        <v>8</v>
      </c>
      <c r="I14" s="70">
        <f>'REKOD PRESTASI MURID'!B18</f>
        <v>0</v>
      </c>
      <c r="J14" s="70" t="str">
        <f t="shared" si="0"/>
        <v/>
      </c>
    </row>
    <row r="15" spans="1:11">
      <c r="A15" s="10"/>
      <c r="B15" s="11"/>
      <c r="C15" s="11"/>
      <c r="D15" s="12"/>
      <c r="E15" s="14"/>
      <c r="F15" s="11"/>
      <c r="G15" s="10"/>
      <c r="H15" s="70">
        <v>9</v>
      </c>
      <c r="I15" s="70">
        <f>'REKOD PRESTASI MURID'!B19</f>
        <v>0</v>
      </c>
      <c r="J15" s="70" t="str">
        <f t="shared" si="0"/>
        <v/>
      </c>
    </row>
    <row r="16" spans="1:11" ht="22.5" customHeight="1">
      <c r="A16" s="10"/>
      <c r="B16" s="193" t="s">
        <v>35</v>
      </c>
      <c r="C16" s="193"/>
      <c r="D16" s="193"/>
      <c r="E16" s="198">
        <f>VLOOKUP($I$6,'REKOD PRESTASI MURID'!$A$11:$AA$60,27)</f>
        <v>4</v>
      </c>
      <c r="F16" s="13"/>
      <c r="G16" s="10"/>
      <c r="H16" s="70">
        <v>10</v>
      </c>
      <c r="I16" s="70">
        <f>'REKOD PRESTASI MURID'!B20</f>
        <v>0</v>
      </c>
      <c r="J16" s="70" t="str">
        <f t="shared" si="0"/>
        <v/>
      </c>
    </row>
    <row r="17" spans="1:10" ht="22.5" customHeight="1">
      <c r="A17" s="10"/>
      <c r="B17" s="104" t="str">
        <f>B6</f>
        <v>BAHASA MALAYSIA</v>
      </c>
      <c r="C17" s="15"/>
      <c r="D17" s="15"/>
      <c r="E17" s="198"/>
      <c r="F17" s="11"/>
      <c r="G17" s="10"/>
      <c r="H17" s="70">
        <v>11</v>
      </c>
      <c r="I17" s="70">
        <f>'REKOD PRESTASI MURID'!B21</f>
        <v>0</v>
      </c>
      <c r="J17" s="70" t="str">
        <f t="shared" si="0"/>
        <v/>
      </c>
    </row>
    <row r="18" spans="1:10">
      <c r="A18" s="10"/>
      <c r="B18" s="11"/>
      <c r="C18" s="11"/>
      <c r="D18" s="11"/>
      <c r="E18" s="120"/>
      <c r="F18" s="11"/>
      <c r="G18" s="10"/>
      <c r="H18" s="70">
        <v>12</v>
      </c>
      <c r="I18" s="70">
        <f>'REKOD PRESTASI MURID'!B22</f>
        <v>0</v>
      </c>
      <c r="J18" s="70" t="str">
        <f t="shared" si="0"/>
        <v/>
      </c>
    </row>
    <row r="19" spans="1:10" ht="60" customHeight="1">
      <c r="A19" s="10"/>
      <c r="B19" s="209" t="s">
        <v>39</v>
      </c>
      <c r="C19" s="210"/>
      <c r="D19" s="211"/>
      <c r="E19" s="207" t="str">
        <f>VLOOKUP(E16,'DATA PERNYATAAN'!A112:B117,2)</f>
        <v xml:space="preserve">Murid berupaya mempamerkan tahap pengetahuan bahasa dan kecekapan berbahasa yang baik, dapat mengaplikasikan pengetahuan bahasa dengan berkesan, berupaya mengungkapkan idea,  menguasai kemahiran berfikir yang kritis,  dan mengamalkan pembelajaran kendiri secara minimum dalam kemahiran bahasa. </v>
      </c>
      <c r="F19" s="208"/>
      <c r="G19" s="10"/>
      <c r="H19" s="70">
        <v>13</v>
      </c>
      <c r="I19" s="70">
        <f>'REKOD PRESTASI MURID'!B23</f>
        <v>0</v>
      </c>
      <c r="J19" s="70" t="str">
        <f t="shared" si="0"/>
        <v/>
      </c>
    </row>
    <row r="20" spans="1:10">
      <c r="A20" s="10"/>
      <c r="B20" s="16"/>
      <c r="C20" s="16"/>
      <c r="D20" s="16"/>
      <c r="E20" s="16"/>
      <c r="F20" s="16"/>
      <c r="G20" s="10"/>
      <c r="H20" s="70">
        <v>14</v>
      </c>
      <c r="I20" s="70">
        <f>'REKOD PRESTASI MURID'!B24</f>
        <v>0</v>
      </c>
      <c r="J20" s="70" t="str">
        <f t="shared" si="0"/>
        <v/>
      </c>
    </row>
    <row r="21" spans="1:10">
      <c r="A21" s="10"/>
      <c r="B21" s="16"/>
      <c r="C21" s="16"/>
      <c r="D21" s="16"/>
      <c r="E21" s="16"/>
      <c r="F21" s="16"/>
      <c r="G21" s="10"/>
      <c r="H21" s="70">
        <v>15</v>
      </c>
      <c r="I21" s="70">
        <f>'REKOD PRESTASI MURID'!B25</f>
        <v>0</v>
      </c>
      <c r="J21" s="70" t="str">
        <f t="shared" si="0"/>
        <v/>
      </c>
    </row>
    <row r="22" spans="1:10" ht="81" customHeight="1">
      <c r="A22" s="10"/>
      <c r="B22" s="206" t="s">
        <v>33</v>
      </c>
      <c r="C22" s="206"/>
      <c r="D22" s="107" t="s">
        <v>32</v>
      </c>
      <c r="E22" s="106" t="s">
        <v>15</v>
      </c>
      <c r="F22" s="105" t="s">
        <v>5</v>
      </c>
      <c r="G22" s="10"/>
      <c r="H22" s="70">
        <v>16</v>
      </c>
      <c r="I22" s="70">
        <f>'REKOD PRESTASI MURID'!B26</f>
        <v>0</v>
      </c>
      <c r="J22" s="70" t="str">
        <f t="shared" si="0"/>
        <v/>
      </c>
    </row>
    <row r="23" spans="1:10" ht="52.5" customHeight="1">
      <c r="A23" s="10"/>
      <c r="B23" s="127"/>
      <c r="C23" s="199" t="s">
        <v>50</v>
      </c>
      <c r="D23" s="126" t="s">
        <v>41</v>
      </c>
      <c r="E23" s="112">
        <f>VLOOKUP($I$6,'REKOD PRESTASI MURID'!$A$11:$AA$70,5)</f>
        <v>5</v>
      </c>
      <c r="F23" s="136" t="str">
        <f>VLOOKUP(E23,'DATA PERNYATAAN'!A4:B9,2)</f>
        <v>Memberikan respons  dengan betul terhadap jenis ayat dan ragam ayat yang diperdengarkan pada tahap terperinci.</v>
      </c>
      <c r="G23" s="10"/>
      <c r="H23" s="70">
        <v>17</v>
      </c>
      <c r="I23" s="70">
        <f>'REKOD PRESTASI MURID'!B27</f>
        <v>0</v>
      </c>
      <c r="J23" s="70" t="str">
        <f t="shared" si="0"/>
        <v/>
      </c>
    </row>
    <row r="24" spans="1:10" ht="52.5" customHeight="1">
      <c r="A24" s="10"/>
      <c r="B24" s="128"/>
      <c r="C24" s="200"/>
      <c r="D24" s="126" t="s">
        <v>42</v>
      </c>
      <c r="E24" s="112">
        <f>VLOOKUP($I$6,'REKOD PRESTASI MURID'!$A$11:$AA$70,6)</f>
        <v>5</v>
      </c>
      <c r="F24" s="136" t="str">
        <f>VLOOKUP(E24,'DATA PERNYATAAN'!A13:B18,2)</f>
        <v xml:space="preserve">Berkomunikasi secara bertatasusila bagi    menyatakan permintaan; memperoleh  dan menyampaikan maklumat; dan mengemukakan pendapat pada tahap terperinci.   </v>
      </c>
      <c r="G24" s="10"/>
      <c r="H24" s="70">
        <v>18</v>
      </c>
      <c r="I24" s="70">
        <f>'REKOD PRESTASI MURID'!B28</f>
        <v>0</v>
      </c>
      <c r="J24" s="70" t="str">
        <f t="shared" si="0"/>
        <v/>
      </c>
    </row>
    <row r="25" spans="1:10" ht="52.5" customHeight="1">
      <c r="A25" s="10"/>
      <c r="B25" s="128"/>
      <c r="C25" s="200"/>
      <c r="D25" s="126" t="s">
        <v>43</v>
      </c>
      <c r="E25" s="112">
        <f>VLOOKUP($I$6,'REKOD PRESTASI MURID'!$A$11:$AA$70,7)</f>
        <v>3</v>
      </c>
      <c r="F25" s="136" t="str">
        <f>VLOOKUP(E25,'DATA PERNYATAAN'!A22:B27,2)</f>
        <v>Menyampaikan cerita dengan menggunakan pelbagai ayat yang mengandungi bahasa yang indah, serta sebutan dan intonasi yang betul pada tahap sesuai.</v>
      </c>
      <c r="G25" s="10"/>
      <c r="H25" s="70">
        <v>19</v>
      </c>
      <c r="I25" s="70">
        <f>'REKOD PRESTASI MURID'!B29</f>
        <v>0</v>
      </c>
      <c r="J25" s="70" t="str">
        <f t="shared" si="0"/>
        <v/>
      </c>
    </row>
    <row r="26" spans="1:10" ht="52.5" customHeight="1">
      <c r="A26" s="10"/>
      <c r="B26" s="128"/>
      <c r="C26" s="201"/>
      <c r="D26" s="159" t="s">
        <v>120</v>
      </c>
      <c r="E26" s="160">
        <f>VLOOKUP($I$6,'REKOD PRESTASI MURID'!$A$11:$AA$70,8)</f>
        <v>4</v>
      </c>
      <c r="F26" s="161" t="str">
        <f>VLOOKUP(E26,'DATA PERNYATAAN'!A31:B36,2)</f>
        <v>Murid berupaya mempamerkan kebolehan mendengar, memahami dan memberi respons; dan menyampaikan maklumat secara bertatasusila dalam pelbagai situasi pada tahap kukuh.</v>
      </c>
      <c r="G26" s="10"/>
      <c r="H26" s="70">
        <v>20</v>
      </c>
      <c r="I26" s="70">
        <f>'REKOD PRESTASI MURID'!B30</f>
        <v>0</v>
      </c>
      <c r="J26" s="70" t="str">
        <f t="shared" si="0"/>
        <v/>
      </c>
    </row>
    <row r="27" spans="1:10" ht="52.5" customHeight="1">
      <c r="A27" s="10"/>
      <c r="B27" s="129"/>
      <c r="C27" s="199" t="s">
        <v>51</v>
      </c>
      <c r="D27" s="126" t="s">
        <v>44</v>
      </c>
      <c r="E27" s="112">
        <f>VLOOKUP($I$6,'REKOD PRESTASI MURID'!$A$11:$AA$70,9)</f>
        <v>5</v>
      </c>
      <c r="F27" s="136" t="str">
        <f>VLOOKUP(E27,'DATA PERNYATAAN'!A40:B45,2)</f>
        <v xml:space="preserve">Membaca dan memahami  ayat  yang mengandungi perkataan berimbuhan dengan sebutan yang betul; serta membaca jenis ayat  dan ragam ayat  secara mekanis dengan pada tahap terperinci. </v>
      </c>
      <c r="G27" s="10"/>
      <c r="H27" s="70">
        <v>21</v>
      </c>
      <c r="I27" s="70">
        <f>'REKOD PRESTASI MURID'!B31</f>
        <v>0</v>
      </c>
      <c r="J27" s="70" t="str">
        <f t="shared" si="0"/>
        <v/>
      </c>
    </row>
    <row r="28" spans="1:10" ht="52.5" customHeight="1">
      <c r="A28" s="10"/>
      <c r="B28" s="165" t="str">
        <f>B17</f>
        <v>BAHASA MALAYSIA</v>
      </c>
      <c r="C28" s="200"/>
      <c r="D28" s="126" t="s">
        <v>45</v>
      </c>
      <c r="E28" s="112">
        <f>VLOOKUP($I$6,'REKOD PRESTASI MURID'!$A$11:$AA$70,10)</f>
        <v>5</v>
      </c>
      <c r="F28" s="136" t="str">
        <f>VLOOKUP(E28,'DATA PERNYATAAN'!A49:B54,2)</f>
        <v>Membaca dan memahami  maklumat untuk  membuat ulasan, rumusan dan keputusan dengan betul pada tahap   terperinci.</v>
      </c>
      <c r="G28" s="10"/>
      <c r="H28" s="70">
        <v>22</v>
      </c>
      <c r="I28" s="70">
        <f>'REKOD PRESTASI MURID'!B32</f>
        <v>0</v>
      </c>
      <c r="J28" s="70" t="str">
        <f t="shared" si="0"/>
        <v/>
      </c>
    </row>
    <row r="29" spans="1:10" ht="52.5" customHeight="1">
      <c r="A29" s="10"/>
      <c r="B29" s="129"/>
      <c r="C29" s="200"/>
      <c r="D29" s="126" t="s">
        <v>46</v>
      </c>
      <c r="E29" s="112">
        <f>VLOOKUP($I$6,'REKOD PRESTASI MURID'!$A$11:$AA$70,11)</f>
        <v>3</v>
      </c>
      <c r="F29" s="136" t="str">
        <f>VLOOKUP(E29,'DATA PERNYATAAN'!A58:B63,2)</f>
        <v>Membaca, memahami, dan menaakul bahan untuk memindahkan  maklumat dengan betul; serta menghaslikan idea baharu pada tahap sesuai.</v>
      </c>
      <c r="G29" s="10"/>
      <c r="H29" s="70">
        <v>23</v>
      </c>
      <c r="I29" s="70">
        <f>'REKOD PRESTASI MURID'!B33</f>
        <v>0</v>
      </c>
      <c r="J29" s="70" t="str">
        <f t="shared" si="0"/>
        <v/>
      </c>
    </row>
    <row r="30" spans="1:10" ht="52.5" customHeight="1">
      <c r="A30" s="10"/>
      <c r="B30" s="129"/>
      <c r="C30" s="201"/>
      <c r="D30" s="159" t="s">
        <v>119</v>
      </c>
      <c r="E30" s="160">
        <f>VLOOKUP($I$6,'REKOD PRESTASI MURID'!$A$11:$AA$70,12)</f>
        <v>4</v>
      </c>
      <c r="F30" s="161" t="str">
        <f>VLOOKUP(E30,'DATA PERNYATAAN'!A67:B72,2)</f>
        <v>Murid berupaya mempamerkan kebolehan membaca, memahami pelbagai bahan bacaan dengan lancar, sebutan yang jelas dan intonasi yang betul; serta menaakul dan memindahkan maklumat  pada tahap kukuh.</v>
      </c>
      <c r="G30" s="10"/>
      <c r="H30" s="70">
        <v>24</v>
      </c>
      <c r="I30" s="70">
        <f>'REKOD PRESTASI MURID'!B34</f>
        <v>0</v>
      </c>
      <c r="J30" s="70" t="str">
        <f t="shared" si="0"/>
        <v/>
      </c>
    </row>
    <row r="31" spans="1:10" ht="52.5" customHeight="1">
      <c r="A31" s="10"/>
      <c r="B31" s="129"/>
      <c r="C31" s="199" t="s">
        <v>52</v>
      </c>
      <c r="D31" s="126" t="s">
        <v>47</v>
      </c>
      <c r="E31" s="112">
        <f>VLOOKUP($I$6,'REKOD PRESTASI MURID'!$A$11:$AA$70,13)</f>
        <v>3</v>
      </c>
      <c r="F31" s="136" t="str">
        <f>VLOOKUP(E31,'DATA PERNYATAAN'!A76:B81,2)</f>
        <v>Menulis ayat secara mekanis dengan betul dan kemas; menulis ayat secara imlak dengan tepat; mengedit dan memurnikan hasil penulisan pada tahap sesuai.</v>
      </c>
      <c r="G31" s="10"/>
      <c r="H31" s="70">
        <v>25</v>
      </c>
      <c r="I31" s="70">
        <f>'REKOD PRESTASI MURID'!B35</f>
        <v>0</v>
      </c>
      <c r="J31" s="70" t="str">
        <f t="shared" si="0"/>
        <v/>
      </c>
    </row>
    <row r="32" spans="1:10" ht="52.5" customHeight="1">
      <c r="A32" s="10"/>
      <c r="B32" s="129"/>
      <c r="C32" s="200"/>
      <c r="D32" s="126" t="s">
        <v>48</v>
      </c>
      <c r="E32" s="112">
        <f>VLOOKUP($I$6,'REKOD PRESTASI MURID'!$A$11:$AA$70,14)</f>
        <v>5</v>
      </c>
      <c r="F32" s="136" t="str">
        <f>VLOOKUP(E32,'DATA PERNYATAAN'!A85:B90,2)</f>
        <v>Menulis jawapan secara kritis dan kreatif, mencatat  maklumat, membina kerangka dan menulis karangan pada tahap terperinci.</v>
      </c>
      <c r="G32" s="10"/>
      <c r="H32" s="70">
        <v>26</v>
      </c>
      <c r="I32" s="70">
        <f>'REKOD PRESTASI MURID'!B36</f>
        <v>0</v>
      </c>
      <c r="J32" s="70" t="str">
        <f t="shared" si="0"/>
        <v/>
      </c>
    </row>
    <row r="33" spans="1:10" ht="52.5" customHeight="1">
      <c r="A33" s="10"/>
      <c r="B33" s="129"/>
      <c r="C33" s="200"/>
      <c r="D33" s="126" t="s">
        <v>49</v>
      </c>
      <c r="E33" s="112">
        <f>VLOOKUP($I$6,'REKOD PRESTASI MURID'!$A$11:$AA$70,15)</f>
        <v>3</v>
      </c>
      <c r="F33" s="136" t="str">
        <f>VLOOKUP(E33,'DATA PERNYATAAN'!A94:B99,2)</f>
        <v>Menulis teks secara kohesi dan koheren; menghasilkan penulisan imaginatif dan deskriptif; dan menulis ulasan pada tahap sesuai.</v>
      </c>
      <c r="G33" s="10"/>
      <c r="H33" s="70">
        <v>27</v>
      </c>
      <c r="I33" s="70">
        <f>'REKOD PRESTASI MURID'!B37</f>
        <v>0</v>
      </c>
      <c r="J33" s="70" t="str">
        <f t="shared" si="0"/>
        <v/>
      </c>
    </row>
    <row r="34" spans="1:10" ht="52.5" customHeight="1">
      <c r="A34" s="10"/>
      <c r="B34" s="130"/>
      <c r="C34" s="201"/>
      <c r="D34" s="159" t="s">
        <v>122</v>
      </c>
      <c r="E34" s="160">
        <f>VLOOKUP($I$6,'REKOD PRESTASI MURID'!$A$11:$AA$70,16)</f>
        <v>4</v>
      </c>
      <c r="F34" s="161" t="str">
        <f>VLOOKUP(E34,'DATA PERNYATAAN'!A103:B108,2)</f>
        <v>Murid berupaya mempamerkan kebolehan menulis dan mengedit untuk menyampaikan maklumat; serta menghasilkan penulisan kreatif dalam pelbagai genre dengan menggunakan sistem bahasa yang betul pada tahap kukuh.</v>
      </c>
      <c r="G34" s="10"/>
      <c r="H34" s="70">
        <v>28</v>
      </c>
      <c r="I34" s="70">
        <f>'REKOD PRESTASI MURID'!B38</f>
        <v>0</v>
      </c>
      <c r="J34" s="70" t="str">
        <f t="shared" si="0"/>
        <v/>
      </c>
    </row>
    <row r="35" spans="1:10" ht="59.25" hidden="1" customHeight="1">
      <c r="A35" s="10"/>
      <c r="B35" s="85"/>
      <c r="C35" s="84"/>
      <c r="D35" s="77"/>
      <c r="E35" s="112"/>
      <c r="F35" s="75"/>
      <c r="G35" s="10"/>
      <c r="H35" s="70">
        <v>29</v>
      </c>
      <c r="I35" s="70">
        <f>'REKOD PRESTASI MURID'!B39</f>
        <v>0</v>
      </c>
      <c r="J35" s="70" t="str">
        <f t="shared" si="0"/>
        <v/>
      </c>
    </row>
    <row r="36" spans="1:10" ht="59.25" hidden="1" customHeight="1">
      <c r="A36" s="10"/>
      <c r="B36" s="85"/>
      <c r="C36" s="86"/>
      <c r="D36" s="77"/>
      <c r="E36" s="112"/>
      <c r="F36" s="75"/>
      <c r="G36" s="10"/>
      <c r="H36" s="70">
        <v>30</v>
      </c>
      <c r="I36" s="70">
        <f>'REKOD PRESTASI MURID'!B40</f>
        <v>0</v>
      </c>
      <c r="J36" s="70" t="str">
        <f t="shared" si="0"/>
        <v/>
      </c>
    </row>
    <row r="37" spans="1:10" ht="59.25" hidden="1" customHeight="1">
      <c r="A37" s="10"/>
      <c r="B37" s="87"/>
      <c r="C37" s="88"/>
      <c r="D37" s="77"/>
      <c r="E37" s="112"/>
      <c r="F37" s="75"/>
      <c r="G37" s="10"/>
      <c r="H37" s="70">
        <v>31</v>
      </c>
      <c r="I37" s="70">
        <f>'REKOD PRESTASI MURID'!B41</f>
        <v>0</v>
      </c>
      <c r="J37" s="70" t="str">
        <f t="shared" si="0"/>
        <v/>
      </c>
    </row>
    <row r="38" spans="1:10" ht="59.25" hidden="1" customHeight="1">
      <c r="A38" s="10"/>
      <c r="B38" s="83"/>
      <c r="C38" s="84"/>
      <c r="D38" s="77"/>
      <c r="E38" s="112"/>
      <c r="F38" s="75"/>
      <c r="G38" s="10"/>
      <c r="H38" s="70">
        <v>32</v>
      </c>
      <c r="I38" s="70">
        <f>'REKOD PRESTASI MURID'!B42</f>
        <v>0</v>
      </c>
      <c r="J38" s="70" t="str">
        <f t="shared" si="0"/>
        <v/>
      </c>
    </row>
    <row r="39" spans="1:10" ht="59.25" hidden="1" customHeight="1">
      <c r="A39" s="10"/>
      <c r="B39" s="85"/>
      <c r="C39" s="86"/>
      <c r="D39" s="77"/>
      <c r="E39" s="112"/>
      <c r="F39" s="75"/>
      <c r="G39" s="10"/>
      <c r="H39" s="70">
        <v>33</v>
      </c>
      <c r="I39" s="70">
        <f>'REKOD PRESTASI MURID'!B43</f>
        <v>0</v>
      </c>
      <c r="J39" s="70" t="str">
        <f t="shared" ref="J39:J66" si="1">IF(I39=0,"",H39&amp;"  "&amp;I39)</f>
        <v/>
      </c>
    </row>
    <row r="40" spans="1:10" ht="59.25" hidden="1" customHeight="1">
      <c r="A40" s="10"/>
      <c r="B40" s="87"/>
      <c r="C40" s="88"/>
      <c r="D40" s="79"/>
      <c r="E40" s="112"/>
      <c r="F40" s="75"/>
      <c r="G40" s="10"/>
      <c r="H40" s="70">
        <v>34</v>
      </c>
      <c r="I40" s="70">
        <f>'REKOD PRESTASI MURID'!B44</f>
        <v>0</v>
      </c>
      <c r="J40" s="70" t="str">
        <f t="shared" si="1"/>
        <v/>
      </c>
    </row>
    <row r="41" spans="1:10">
      <c r="A41" s="10"/>
      <c r="B41" s="10"/>
      <c r="C41" s="10"/>
      <c r="D41" s="10"/>
      <c r="E41" s="10"/>
      <c r="F41" s="10"/>
      <c r="G41" s="10"/>
      <c r="H41" s="70">
        <v>35</v>
      </c>
      <c r="I41" s="70">
        <f>'REKOD PRESTASI MURID'!B45</f>
        <v>0</v>
      </c>
      <c r="J41" s="70" t="str">
        <f t="shared" si="1"/>
        <v/>
      </c>
    </row>
    <row r="42" spans="1:10">
      <c r="B42" s="67"/>
      <c r="C42" s="67"/>
      <c r="D42" s="67"/>
      <c r="E42" s="67"/>
      <c r="F42" s="67"/>
      <c r="H42" s="70">
        <v>36</v>
      </c>
      <c r="I42" s="70">
        <f>'REKOD PRESTASI MURID'!B46</f>
        <v>0</v>
      </c>
      <c r="J42" s="70" t="str">
        <f t="shared" si="1"/>
        <v/>
      </c>
    </row>
    <row r="43" spans="1:10">
      <c r="B43" s="67"/>
      <c r="C43" s="67"/>
      <c r="D43" s="67"/>
      <c r="E43" s="67"/>
      <c r="F43" s="67"/>
      <c r="H43" s="70">
        <v>37</v>
      </c>
      <c r="I43" s="70">
        <f>'REKOD PRESTASI MURID'!B47</f>
        <v>0</v>
      </c>
      <c r="J43" s="70" t="str">
        <f t="shared" si="1"/>
        <v/>
      </c>
    </row>
    <row r="44" spans="1:10">
      <c r="B44" s="67"/>
      <c r="C44" s="67"/>
      <c r="D44" s="67"/>
      <c r="E44" s="67"/>
      <c r="F44" s="67"/>
      <c r="H44" s="70">
        <v>38</v>
      </c>
      <c r="I44" s="70">
        <f>'REKOD PRESTASI MURID'!B48</f>
        <v>0</v>
      </c>
      <c r="J44" s="70" t="str">
        <f t="shared" si="1"/>
        <v/>
      </c>
    </row>
    <row r="45" spans="1:10">
      <c r="B45" s="66"/>
      <c r="C45" s="66"/>
      <c r="D45" s="66"/>
      <c r="E45" s="66"/>
      <c r="F45" s="66"/>
      <c r="H45" s="70">
        <v>39</v>
      </c>
      <c r="I45" s="70">
        <f>'REKOD PRESTASI MURID'!B49</f>
        <v>0</v>
      </c>
      <c r="J45" s="70" t="str">
        <f t="shared" si="1"/>
        <v/>
      </c>
    </row>
    <row r="46" spans="1:10">
      <c r="B46" s="66" t="s">
        <v>12</v>
      </c>
      <c r="C46" s="66"/>
      <c r="D46" s="66"/>
      <c r="E46" s="66"/>
      <c r="F46" s="78" t="s">
        <v>12</v>
      </c>
      <c r="H46" s="70">
        <v>40</v>
      </c>
      <c r="I46" s="70">
        <f>'REKOD PRESTASI MURID'!B50</f>
        <v>0</v>
      </c>
      <c r="J46" s="70" t="str">
        <f t="shared" si="1"/>
        <v/>
      </c>
    </row>
    <row r="47" spans="1:10">
      <c r="B47" s="2" t="str">
        <f>'REKOD PRESTASI MURID'!$D$6</f>
        <v>MOHAMAD FARIS BIN HAKIM</v>
      </c>
      <c r="C47" s="2"/>
      <c r="D47" s="2"/>
      <c r="E47" s="2"/>
      <c r="F47" s="80" t="str">
        <f>'REKOD PRESTASI MURID'!$B$75</f>
        <v>EN. TEO BOONG SAI</v>
      </c>
      <c r="H47" s="70">
        <v>41</v>
      </c>
      <c r="I47" s="70">
        <f>'REKOD PRESTASI MURID'!B51</f>
        <v>0</v>
      </c>
      <c r="J47" s="70" t="str">
        <f t="shared" si="1"/>
        <v/>
      </c>
    </row>
    <row r="48" spans="1:10">
      <c r="B48" s="66" t="s">
        <v>11</v>
      </c>
      <c r="C48" s="66"/>
      <c r="D48" s="66"/>
      <c r="E48" s="66"/>
      <c r="F48" s="78" t="str">
        <f>'REKOD PRESTASI MURID'!$B$76</f>
        <v>GURU BESAR</v>
      </c>
      <c r="H48" s="70">
        <v>42</v>
      </c>
      <c r="I48" s="70">
        <f>'REKOD PRESTASI MURID'!B52</f>
        <v>0</v>
      </c>
      <c r="J48" s="70" t="str">
        <f t="shared" si="1"/>
        <v/>
      </c>
    </row>
    <row r="49" spans="2:10">
      <c r="B49" s="66" t="str">
        <f>'REKOD PRESTASI MURID'!$B$77</f>
        <v>SJK(C)  FOON YEW 1</v>
      </c>
      <c r="C49" s="66"/>
      <c r="D49" s="66"/>
      <c r="E49" s="66"/>
      <c r="F49" s="78" t="str">
        <f>'REKOD PRESTASI MURID'!$B$77</f>
        <v>SJK(C)  FOON YEW 1</v>
      </c>
      <c r="H49" s="70">
        <v>43</v>
      </c>
      <c r="I49" s="70">
        <f>'REKOD PRESTASI MURID'!B53</f>
        <v>0</v>
      </c>
      <c r="J49" s="70" t="str">
        <f t="shared" si="1"/>
        <v/>
      </c>
    </row>
    <row r="50" spans="2:10">
      <c r="B50" s="69"/>
      <c r="C50" s="69"/>
      <c r="D50" s="69"/>
      <c r="E50" s="69"/>
      <c r="F50" s="67"/>
      <c r="H50" s="70">
        <v>44</v>
      </c>
      <c r="I50" s="70">
        <f>'REKOD PRESTASI MURID'!B54</f>
        <v>0</v>
      </c>
      <c r="J50" s="70" t="str">
        <f t="shared" si="1"/>
        <v/>
      </c>
    </row>
    <row r="51" spans="2:10">
      <c r="B51" s="67"/>
      <c r="C51" s="67"/>
      <c r="D51" s="67"/>
      <c r="E51" s="67"/>
      <c r="F51" s="67"/>
      <c r="H51" s="70">
        <v>45</v>
      </c>
      <c r="I51" s="70">
        <f>'REKOD PRESTASI MURID'!B55</f>
        <v>0</v>
      </c>
      <c r="J51" s="70" t="str">
        <f t="shared" si="1"/>
        <v/>
      </c>
    </row>
    <row r="52" spans="2:10">
      <c r="B52" s="67"/>
      <c r="C52" s="67"/>
      <c r="D52" s="67"/>
      <c r="E52" s="67"/>
      <c r="F52" s="67"/>
      <c r="H52" s="70">
        <v>46</v>
      </c>
      <c r="I52" s="70">
        <f>'REKOD PRESTASI MURID'!B56</f>
        <v>0</v>
      </c>
      <c r="J52" s="70" t="str">
        <f t="shared" si="1"/>
        <v/>
      </c>
    </row>
    <row r="53" spans="2:10">
      <c r="B53" s="67"/>
      <c r="C53" s="67"/>
      <c r="D53" s="67"/>
      <c r="E53" s="67"/>
      <c r="F53" s="67"/>
      <c r="H53" s="70">
        <v>47</v>
      </c>
      <c r="I53" s="70">
        <f>'REKOD PRESTASI MURID'!B57</f>
        <v>0</v>
      </c>
      <c r="J53" s="70" t="str">
        <f t="shared" si="1"/>
        <v/>
      </c>
    </row>
    <row r="54" spans="2:10">
      <c r="B54" s="67"/>
      <c r="C54" s="67"/>
      <c r="D54" s="67"/>
      <c r="E54" s="67"/>
      <c r="F54" s="67"/>
      <c r="H54" s="70">
        <v>48</v>
      </c>
      <c r="I54" s="70">
        <f>'REKOD PRESTASI MURID'!B58</f>
        <v>0</v>
      </c>
      <c r="J54" s="70" t="str">
        <f t="shared" si="1"/>
        <v/>
      </c>
    </row>
    <row r="55" spans="2:10" hidden="1">
      <c r="B55" s="67"/>
      <c r="C55" s="67"/>
      <c r="D55" s="67"/>
      <c r="E55" s="67"/>
      <c r="F55" s="67"/>
      <c r="H55" s="70">
        <v>49</v>
      </c>
      <c r="I55" s="70">
        <f>'REKOD PRESTASI MURID'!B59</f>
        <v>0</v>
      </c>
      <c r="J55" s="70" t="str">
        <f t="shared" si="1"/>
        <v/>
      </c>
    </row>
    <row r="56" spans="2:10" hidden="1">
      <c r="B56" s="67"/>
      <c r="C56" s="66"/>
      <c r="D56" s="66"/>
      <c r="E56" s="66"/>
      <c r="F56" s="67"/>
      <c r="H56" s="70">
        <v>50</v>
      </c>
      <c r="I56" s="70">
        <f>'REKOD PRESTASI MURID'!B60</f>
        <v>0</v>
      </c>
      <c r="J56" s="70" t="str">
        <f t="shared" si="1"/>
        <v/>
      </c>
    </row>
    <row r="57" spans="2:10" hidden="1">
      <c r="B57" s="67"/>
      <c r="C57" s="67"/>
      <c r="D57" s="2"/>
      <c r="E57" s="2"/>
      <c r="F57" s="67"/>
      <c r="H57" s="70">
        <v>51</v>
      </c>
      <c r="I57" s="70">
        <f>'REKOD PRESTASI MURID'!B61</f>
        <v>0</v>
      </c>
      <c r="J57" s="70" t="str">
        <f t="shared" si="1"/>
        <v/>
      </c>
    </row>
    <row r="58" spans="2:10" hidden="1">
      <c r="B58" s="67"/>
      <c r="C58" s="67"/>
      <c r="D58" s="66"/>
      <c r="E58" s="66"/>
      <c r="F58" s="67"/>
      <c r="H58" s="70">
        <v>52</v>
      </c>
      <c r="I58" s="70">
        <f>'REKOD PRESTASI MURID'!B62</f>
        <v>0</v>
      </c>
      <c r="J58" s="70" t="str">
        <f t="shared" si="1"/>
        <v/>
      </c>
    </row>
    <row r="59" spans="2:10" hidden="1">
      <c r="B59" s="67"/>
      <c r="C59" s="67"/>
      <c r="D59" s="66"/>
      <c r="E59" s="66"/>
      <c r="F59" s="67"/>
      <c r="H59" s="70">
        <v>53</v>
      </c>
      <c r="I59" s="70">
        <f>'REKOD PRESTASI MURID'!B63</f>
        <v>0</v>
      </c>
      <c r="J59" s="70" t="str">
        <f t="shared" si="1"/>
        <v/>
      </c>
    </row>
    <row r="60" spans="2:10" hidden="1">
      <c r="B60" s="67"/>
      <c r="C60" s="67"/>
      <c r="D60" s="67"/>
      <c r="E60" s="67"/>
      <c r="F60" s="67"/>
      <c r="H60" s="70">
        <v>54</v>
      </c>
      <c r="I60" s="70">
        <f>'REKOD PRESTASI MURID'!B64</f>
        <v>0</v>
      </c>
      <c r="J60" s="70" t="str">
        <f t="shared" si="1"/>
        <v/>
      </c>
    </row>
    <row r="61" spans="2:10" hidden="1">
      <c r="B61" s="67"/>
      <c r="C61" s="67"/>
      <c r="D61" s="67"/>
      <c r="E61" s="67"/>
      <c r="F61" s="67"/>
      <c r="H61" s="70">
        <v>55</v>
      </c>
      <c r="I61" s="70">
        <f>'REKOD PRESTASI MURID'!B65</f>
        <v>0</v>
      </c>
      <c r="J61" s="70" t="str">
        <f t="shared" si="1"/>
        <v/>
      </c>
    </row>
    <row r="62" spans="2:10" hidden="1">
      <c r="B62" s="67"/>
      <c r="C62" s="67"/>
      <c r="D62" s="67"/>
      <c r="E62" s="67"/>
      <c r="F62" s="67"/>
      <c r="H62" s="70">
        <v>56</v>
      </c>
      <c r="I62" s="70">
        <f>'REKOD PRESTASI MURID'!B66</f>
        <v>0</v>
      </c>
      <c r="J62" s="70" t="str">
        <f t="shared" si="1"/>
        <v/>
      </c>
    </row>
    <row r="63" spans="2:10" hidden="1">
      <c r="B63" s="67"/>
      <c r="C63" s="67"/>
      <c r="D63" s="67"/>
      <c r="E63" s="67"/>
      <c r="F63" s="67"/>
      <c r="H63" s="70">
        <v>57</v>
      </c>
      <c r="I63" s="70">
        <f>'REKOD PRESTASI MURID'!B67</f>
        <v>0</v>
      </c>
      <c r="J63" s="70" t="str">
        <f t="shared" si="1"/>
        <v/>
      </c>
    </row>
    <row r="64" spans="2:10" hidden="1">
      <c r="B64" s="67"/>
      <c r="C64" s="67"/>
      <c r="D64" s="67"/>
      <c r="E64" s="67"/>
      <c r="F64" s="67"/>
      <c r="H64" s="70">
        <v>58</v>
      </c>
      <c r="I64" s="70">
        <f>'REKOD PRESTASI MURID'!B68</f>
        <v>0</v>
      </c>
      <c r="J64" s="70" t="str">
        <f t="shared" si="1"/>
        <v/>
      </c>
    </row>
    <row r="65" spans="2:10" hidden="1">
      <c r="B65" s="67"/>
      <c r="C65" s="67"/>
      <c r="D65" s="67"/>
      <c r="E65" s="67"/>
      <c r="F65" s="67"/>
      <c r="H65" s="70">
        <v>59</v>
      </c>
      <c r="I65" s="70">
        <f>'REKOD PRESTASI MURID'!B69</f>
        <v>0</v>
      </c>
      <c r="J65" s="70" t="str">
        <f t="shared" si="1"/>
        <v/>
      </c>
    </row>
    <row r="66" spans="2:10" hidden="1">
      <c r="B66" s="67"/>
      <c r="C66" s="67"/>
      <c r="D66" s="67"/>
      <c r="E66" s="67"/>
      <c r="F66" s="67"/>
      <c r="H66" s="70">
        <v>60</v>
      </c>
      <c r="I66" s="70">
        <f>'REKOD PRESTASI MURID'!B70</f>
        <v>0</v>
      </c>
      <c r="J66" s="70" t="str">
        <f t="shared" si="1"/>
        <v/>
      </c>
    </row>
    <row r="67" spans="2:10" hidden="1">
      <c r="B67" s="67"/>
      <c r="C67" s="67"/>
      <c r="D67" s="67"/>
      <c r="E67" s="67"/>
      <c r="F67" s="67"/>
      <c r="H67" s="34"/>
      <c r="I67" s="34"/>
      <c r="J67" s="34"/>
    </row>
    <row r="68" spans="2:10" ht="16.5" hidden="1" customHeight="1">
      <c r="B68" s="68"/>
      <c r="C68" s="68"/>
      <c r="D68" s="68"/>
      <c r="E68" s="68"/>
      <c r="F68" s="68"/>
      <c r="H68" s="34"/>
      <c r="I68" s="34"/>
      <c r="J68" s="34"/>
    </row>
    <row r="69" spans="2:10" ht="16.5" hidden="1" customHeight="1">
      <c r="H69" s="34"/>
      <c r="I69" s="34"/>
      <c r="J69" s="34"/>
    </row>
    <row r="70" spans="2:10" ht="16.5" hidden="1" customHeight="1">
      <c r="H70" s="34"/>
      <c r="I70" s="34"/>
      <c r="J70" s="34"/>
    </row>
    <row r="71" spans="2:10" ht="16.5" hidden="1" customHeight="1">
      <c r="H71" s="34"/>
      <c r="I71" s="34"/>
      <c r="J71" s="34"/>
    </row>
  </sheetData>
  <mergeCells count="18">
    <mergeCell ref="C23:C26"/>
    <mergeCell ref="C27:C30"/>
    <mergeCell ref="C31:C34"/>
    <mergeCell ref="B1:F1"/>
    <mergeCell ref="B2:F2"/>
    <mergeCell ref="B4:F4"/>
    <mergeCell ref="B3:F3"/>
    <mergeCell ref="B9:C9"/>
    <mergeCell ref="B8:C8"/>
    <mergeCell ref="B22:C22"/>
    <mergeCell ref="E19:F19"/>
    <mergeCell ref="B19:D19"/>
    <mergeCell ref="H4:J4"/>
    <mergeCell ref="B16:D16"/>
    <mergeCell ref="B13:C13"/>
    <mergeCell ref="B11:C11"/>
    <mergeCell ref="B10:C10"/>
    <mergeCell ref="E16:E17"/>
  </mergeCells>
  <phoneticPr fontId="39" type="noConversion"/>
  <printOptions horizontalCentered="1"/>
  <pageMargins left="0.25" right="0.25" top="0.75" bottom="0.75" header="0.3" footer="0.3"/>
  <pageSetup paperSize="9" scale="57" fitToHeight="0" orientation="portrait" blackAndWhite="1" horizontalDpi="4294967293" r:id="rId1"/>
  <drawing r:id="rId2"/>
  <legacyDrawing r:id="rId3"/>
</worksheet>
</file>

<file path=xl/worksheets/sheet3.xml><?xml version="1.0" encoding="utf-8"?>
<worksheet xmlns="http://schemas.openxmlformats.org/spreadsheetml/2006/main" xmlns:r="http://schemas.openxmlformats.org/officeDocument/2006/relationships">
  <sheetPr codeName="Sheet5">
    <pageSetUpPr fitToPage="1"/>
  </sheetPr>
  <dimension ref="A1:D329"/>
  <sheetViews>
    <sheetView showGridLines="0" topLeftCell="A106" zoomScale="80" zoomScaleNormal="80" workbookViewId="0">
      <selection activeCell="B128" sqref="B128"/>
    </sheetView>
  </sheetViews>
  <sheetFormatPr defaultColWidth="0" defaultRowHeight="20.25"/>
  <cols>
    <col min="1" max="1" width="16.125" style="119" customWidth="1"/>
    <col min="2" max="2" width="113.875" style="158" customWidth="1"/>
    <col min="3" max="3" width="4.875" style="133" customWidth="1"/>
    <col min="4" max="4" width="2.375" style="114" customWidth="1"/>
    <col min="5" max="16384" width="9.125" style="114" hidden="1"/>
  </cols>
  <sheetData>
    <row r="1" spans="1:3" ht="33.75" customHeight="1">
      <c r="A1" s="131" t="s">
        <v>38</v>
      </c>
      <c r="B1" s="152"/>
    </row>
    <row r="2" spans="1:3" ht="15.75">
      <c r="A2" s="213" t="s">
        <v>15</v>
      </c>
      <c r="B2" s="147" t="s">
        <v>57</v>
      </c>
      <c r="C2" s="212">
        <v>1</v>
      </c>
    </row>
    <row r="3" spans="1:3" ht="15">
      <c r="A3" s="214"/>
      <c r="B3" s="137" t="s">
        <v>58</v>
      </c>
      <c r="C3" s="212"/>
    </row>
    <row r="4" spans="1:3" ht="15">
      <c r="A4" s="132">
        <v>1</v>
      </c>
      <c r="B4" s="148" t="s">
        <v>59</v>
      </c>
      <c r="C4" s="212"/>
    </row>
    <row r="5" spans="1:3" ht="15">
      <c r="A5" s="132">
        <v>2</v>
      </c>
      <c r="B5" s="148" t="s">
        <v>60</v>
      </c>
      <c r="C5" s="212"/>
    </row>
    <row r="6" spans="1:3" ht="15">
      <c r="A6" s="132">
        <v>3</v>
      </c>
      <c r="B6" s="148" t="s">
        <v>61</v>
      </c>
      <c r="C6" s="212"/>
    </row>
    <row r="7" spans="1:3" ht="15">
      <c r="A7" s="132">
        <v>4</v>
      </c>
      <c r="B7" s="148" t="s">
        <v>62</v>
      </c>
      <c r="C7" s="212"/>
    </row>
    <row r="8" spans="1:3" ht="15">
      <c r="A8" s="132">
        <v>5</v>
      </c>
      <c r="B8" s="148" t="s">
        <v>118</v>
      </c>
      <c r="C8" s="212"/>
    </row>
    <row r="9" spans="1:3" ht="30">
      <c r="A9" s="132">
        <v>6</v>
      </c>
      <c r="B9" s="148" t="s">
        <v>63</v>
      </c>
      <c r="C9" s="212"/>
    </row>
    <row r="10" spans="1:3">
      <c r="A10" s="115"/>
      <c r="B10" s="153"/>
      <c r="C10" s="134"/>
    </row>
    <row r="11" spans="1:3" ht="15.75">
      <c r="A11" s="213" t="s">
        <v>15</v>
      </c>
      <c r="B11" s="147" t="s">
        <v>64</v>
      </c>
      <c r="C11" s="212">
        <v>2</v>
      </c>
    </row>
    <row r="12" spans="1:3" ht="15">
      <c r="A12" s="214"/>
      <c r="B12" s="137" t="s">
        <v>58</v>
      </c>
      <c r="C12" s="212"/>
    </row>
    <row r="13" spans="1:3" ht="30">
      <c r="A13" s="132">
        <v>1</v>
      </c>
      <c r="B13" s="148" t="s">
        <v>123</v>
      </c>
      <c r="C13" s="212"/>
    </row>
    <row r="14" spans="1:3" ht="30">
      <c r="A14" s="132">
        <v>2</v>
      </c>
      <c r="B14" s="148" t="s">
        <v>65</v>
      </c>
      <c r="C14" s="212"/>
    </row>
    <row r="15" spans="1:3" ht="30">
      <c r="A15" s="132">
        <v>3</v>
      </c>
      <c r="B15" s="148" t="s">
        <v>66</v>
      </c>
      <c r="C15" s="212"/>
    </row>
    <row r="16" spans="1:3" ht="30">
      <c r="A16" s="132">
        <v>4</v>
      </c>
      <c r="B16" s="148" t="s">
        <v>67</v>
      </c>
      <c r="C16" s="212"/>
    </row>
    <row r="17" spans="1:3" ht="30">
      <c r="A17" s="132">
        <v>5</v>
      </c>
      <c r="B17" s="148" t="s">
        <v>68</v>
      </c>
      <c r="C17" s="212"/>
    </row>
    <row r="18" spans="1:3" ht="30">
      <c r="A18" s="132">
        <v>6</v>
      </c>
      <c r="B18" s="148" t="s">
        <v>69</v>
      </c>
      <c r="C18" s="212"/>
    </row>
    <row r="19" spans="1:3">
      <c r="A19" s="115"/>
      <c r="B19" s="152"/>
    </row>
    <row r="20" spans="1:3" ht="15.75">
      <c r="A20" s="213" t="s">
        <v>15</v>
      </c>
      <c r="B20" s="147" t="s">
        <v>70</v>
      </c>
      <c r="C20" s="212">
        <v>3</v>
      </c>
    </row>
    <row r="21" spans="1:3" ht="15">
      <c r="A21" s="214"/>
      <c r="B21" s="137" t="s">
        <v>58</v>
      </c>
      <c r="C21" s="212"/>
    </row>
    <row r="22" spans="1:3" ht="30">
      <c r="A22" s="132">
        <v>1</v>
      </c>
      <c r="B22" s="154" t="s">
        <v>71</v>
      </c>
      <c r="C22" s="212"/>
    </row>
    <row r="23" spans="1:3" ht="30">
      <c r="A23" s="132">
        <v>2</v>
      </c>
      <c r="B23" s="154" t="s">
        <v>72</v>
      </c>
      <c r="C23" s="212"/>
    </row>
    <row r="24" spans="1:3" ht="30">
      <c r="A24" s="132">
        <v>3</v>
      </c>
      <c r="B24" s="154" t="s">
        <v>73</v>
      </c>
      <c r="C24" s="212"/>
    </row>
    <row r="25" spans="1:3" ht="30">
      <c r="A25" s="132">
        <v>4</v>
      </c>
      <c r="B25" s="154" t="s">
        <v>74</v>
      </c>
      <c r="C25" s="212"/>
    </row>
    <row r="26" spans="1:3" ht="30">
      <c r="A26" s="132">
        <v>5</v>
      </c>
      <c r="B26" s="154" t="s">
        <v>75</v>
      </c>
      <c r="C26" s="212"/>
    </row>
    <row r="27" spans="1:3" ht="30">
      <c r="A27" s="132">
        <v>6</v>
      </c>
      <c r="B27" s="154" t="s">
        <v>76</v>
      </c>
      <c r="C27" s="212"/>
    </row>
    <row r="28" spans="1:3">
      <c r="A28" s="116"/>
      <c r="B28" s="155"/>
      <c r="C28" s="164"/>
    </row>
    <row r="29" spans="1:3" ht="15.75">
      <c r="A29" s="213" t="s">
        <v>15</v>
      </c>
      <c r="B29" s="147" t="s">
        <v>124</v>
      </c>
      <c r="C29" s="212">
        <v>3</v>
      </c>
    </row>
    <row r="30" spans="1:3" ht="15">
      <c r="A30" s="214"/>
      <c r="B30" s="137" t="s">
        <v>58</v>
      </c>
      <c r="C30" s="212"/>
    </row>
    <row r="31" spans="1:3" ht="30">
      <c r="A31" s="132">
        <v>1</v>
      </c>
      <c r="B31" s="154" t="s">
        <v>127</v>
      </c>
      <c r="C31" s="212"/>
    </row>
    <row r="32" spans="1:3" ht="30">
      <c r="A32" s="132">
        <v>2</v>
      </c>
      <c r="B32" s="154" t="s">
        <v>128</v>
      </c>
      <c r="C32" s="212"/>
    </row>
    <row r="33" spans="1:3" ht="30">
      <c r="A33" s="132">
        <v>3</v>
      </c>
      <c r="B33" s="154" t="s">
        <v>129</v>
      </c>
      <c r="C33" s="212"/>
    </row>
    <row r="34" spans="1:3" ht="30">
      <c r="A34" s="132">
        <v>4</v>
      </c>
      <c r="B34" s="154" t="s">
        <v>130</v>
      </c>
      <c r="C34" s="212"/>
    </row>
    <row r="35" spans="1:3" ht="30">
      <c r="A35" s="132">
        <v>5</v>
      </c>
      <c r="B35" s="154" t="s">
        <v>131</v>
      </c>
      <c r="C35" s="212"/>
    </row>
    <row r="36" spans="1:3" ht="30">
      <c r="A36" s="132">
        <v>6</v>
      </c>
      <c r="B36" s="154" t="s">
        <v>132</v>
      </c>
      <c r="C36" s="212"/>
    </row>
    <row r="37" spans="1:3">
      <c r="A37" s="116"/>
      <c r="B37" s="155"/>
      <c r="C37" s="134"/>
    </row>
    <row r="38" spans="1:3" ht="15.75">
      <c r="A38" s="213" t="s">
        <v>15</v>
      </c>
      <c r="B38" s="147" t="s">
        <v>77</v>
      </c>
      <c r="C38" s="212">
        <v>4</v>
      </c>
    </row>
    <row r="39" spans="1:3" ht="15">
      <c r="A39" s="214"/>
      <c r="B39" s="137" t="s">
        <v>58</v>
      </c>
      <c r="C39" s="212"/>
    </row>
    <row r="40" spans="1:3" ht="30">
      <c r="A40" s="132">
        <v>1</v>
      </c>
      <c r="B40" s="154" t="s">
        <v>78</v>
      </c>
      <c r="C40" s="212"/>
    </row>
    <row r="41" spans="1:3" ht="30">
      <c r="A41" s="132">
        <v>2</v>
      </c>
      <c r="B41" s="154" t="s">
        <v>79</v>
      </c>
      <c r="C41" s="212"/>
    </row>
    <row r="42" spans="1:3" ht="30">
      <c r="A42" s="132">
        <v>3</v>
      </c>
      <c r="B42" s="154" t="s">
        <v>80</v>
      </c>
      <c r="C42" s="212"/>
    </row>
    <row r="43" spans="1:3" ht="30">
      <c r="A43" s="132">
        <v>4</v>
      </c>
      <c r="B43" s="154" t="s">
        <v>81</v>
      </c>
      <c r="C43" s="212"/>
    </row>
    <row r="44" spans="1:3" ht="30">
      <c r="A44" s="132">
        <v>5</v>
      </c>
      <c r="B44" s="154" t="s">
        <v>82</v>
      </c>
      <c r="C44" s="212"/>
    </row>
    <row r="45" spans="1:3" ht="30">
      <c r="A45" s="132">
        <v>6</v>
      </c>
      <c r="B45" s="154" t="s">
        <v>83</v>
      </c>
      <c r="C45" s="212"/>
    </row>
    <row r="46" spans="1:3">
      <c r="A46" s="115"/>
      <c r="B46" s="152"/>
    </row>
    <row r="47" spans="1:3" ht="15.75">
      <c r="A47" s="213" t="s">
        <v>15</v>
      </c>
      <c r="B47" s="147" t="s">
        <v>84</v>
      </c>
      <c r="C47" s="212">
        <v>5</v>
      </c>
    </row>
    <row r="48" spans="1:3" ht="15">
      <c r="A48" s="214"/>
      <c r="B48" s="137" t="s">
        <v>58</v>
      </c>
      <c r="C48" s="212"/>
    </row>
    <row r="49" spans="1:3" ht="15">
      <c r="A49" s="132">
        <v>1</v>
      </c>
      <c r="B49" s="148" t="s">
        <v>121</v>
      </c>
      <c r="C49" s="212"/>
    </row>
    <row r="50" spans="1:3" ht="15">
      <c r="A50" s="132">
        <v>2</v>
      </c>
      <c r="B50" s="148" t="s">
        <v>85</v>
      </c>
      <c r="C50" s="212"/>
    </row>
    <row r="51" spans="1:3" ht="15">
      <c r="A51" s="132">
        <v>3</v>
      </c>
      <c r="B51" s="148" t="s">
        <v>86</v>
      </c>
      <c r="C51" s="212"/>
    </row>
    <row r="52" spans="1:3" ht="15">
      <c r="A52" s="132">
        <v>4</v>
      </c>
      <c r="B52" s="148" t="s">
        <v>87</v>
      </c>
      <c r="C52" s="212"/>
    </row>
    <row r="53" spans="1:3" ht="15">
      <c r="A53" s="132">
        <v>5</v>
      </c>
      <c r="B53" s="148" t="s">
        <v>88</v>
      </c>
      <c r="C53" s="212"/>
    </row>
    <row r="54" spans="1:3" ht="30">
      <c r="A54" s="132">
        <v>6</v>
      </c>
      <c r="B54" s="148" t="s">
        <v>89</v>
      </c>
      <c r="C54" s="212"/>
    </row>
    <row r="55" spans="1:3">
      <c r="A55" s="116"/>
      <c r="B55" s="153"/>
      <c r="C55" s="135"/>
    </row>
    <row r="56" spans="1:3" ht="15.75">
      <c r="A56" s="213" t="s">
        <v>15</v>
      </c>
      <c r="B56" s="147" t="s">
        <v>90</v>
      </c>
      <c r="C56" s="212">
        <v>6</v>
      </c>
    </row>
    <row r="57" spans="1:3" ht="15">
      <c r="A57" s="214"/>
      <c r="B57" s="137" t="s">
        <v>58</v>
      </c>
      <c r="C57" s="212"/>
    </row>
    <row r="58" spans="1:3" ht="30">
      <c r="A58" s="132">
        <v>1</v>
      </c>
      <c r="B58" s="148" t="s">
        <v>91</v>
      </c>
      <c r="C58" s="212"/>
    </row>
    <row r="59" spans="1:3" ht="30">
      <c r="A59" s="132">
        <v>2</v>
      </c>
      <c r="B59" s="148" t="s">
        <v>92</v>
      </c>
      <c r="C59" s="212"/>
    </row>
    <row r="60" spans="1:3" ht="30">
      <c r="A60" s="132">
        <v>3</v>
      </c>
      <c r="B60" s="148" t="s">
        <v>93</v>
      </c>
      <c r="C60" s="212"/>
    </row>
    <row r="61" spans="1:3" ht="30">
      <c r="A61" s="132">
        <v>4</v>
      </c>
      <c r="B61" s="148" t="s">
        <v>94</v>
      </c>
      <c r="C61" s="212"/>
    </row>
    <row r="62" spans="1:3" ht="30">
      <c r="A62" s="132">
        <v>5</v>
      </c>
      <c r="B62" s="148" t="s">
        <v>95</v>
      </c>
      <c r="C62" s="212"/>
    </row>
    <row r="63" spans="1:3" ht="30">
      <c r="A63" s="132">
        <v>6</v>
      </c>
      <c r="B63" s="148" t="s">
        <v>96</v>
      </c>
      <c r="C63" s="212"/>
    </row>
    <row r="64" spans="1:3">
      <c r="A64" s="116"/>
      <c r="B64" s="153"/>
      <c r="C64" s="164"/>
    </row>
    <row r="65" spans="1:3" ht="15.75">
      <c r="A65" s="213" t="s">
        <v>15</v>
      </c>
      <c r="B65" s="147" t="s">
        <v>125</v>
      </c>
      <c r="C65" s="212">
        <v>3</v>
      </c>
    </row>
    <row r="66" spans="1:3" ht="15">
      <c r="A66" s="214"/>
      <c r="B66" s="137" t="s">
        <v>58</v>
      </c>
      <c r="C66" s="212"/>
    </row>
    <row r="67" spans="1:3" ht="30">
      <c r="A67" s="132">
        <v>1</v>
      </c>
      <c r="B67" s="154" t="s">
        <v>133</v>
      </c>
      <c r="C67" s="212"/>
    </row>
    <row r="68" spans="1:3" ht="30">
      <c r="A68" s="132">
        <v>2</v>
      </c>
      <c r="B68" s="154" t="s">
        <v>134</v>
      </c>
      <c r="C68" s="212"/>
    </row>
    <row r="69" spans="1:3" ht="30">
      <c r="A69" s="132">
        <v>3</v>
      </c>
      <c r="B69" s="154" t="s">
        <v>135</v>
      </c>
      <c r="C69" s="212"/>
    </row>
    <row r="70" spans="1:3" ht="30">
      <c r="A70" s="132">
        <v>4</v>
      </c>
      <c r="B70" s="154" t="s">
        <v>136</v>
      </c>
      <c r="C70" s="212"/>
    </row>
    <row r="71" spans="1:3" ht="30">
      <c r="A71" s="132">
        <v>5</v>
      </c>
      <c r="B71" s="154" t="s">
        <v>137</v>
      </c>
      <c r="C71" s="212"/>
    </row>
    <row r="72" spans="1:3" ht="45">
      <c r="A72" s="132">
        <v>6</v>
      </c>
      <c r="B72" s="154" t="s">
        <v>138</v>
      </c>
      <c r="C72" s="212"/>
    </row>
    <row r="73" spans="1:3">
      <c r="A73" s="116"/>
      <c r="B73" s="153"/>
      <c r="C73" s="134"/>
    </row>
    <row r="74" spans="1:3" ht="15.75">
      <c r="A74" s="213" t="s">
        <v>15</v>
      </c>
      <c r="B74" s="147" t="s">
        <v>97</v>
      </c>
      <c r="C74" s="212">
        <v>7</v>
      </c>
    </row>
    <row r="75" spans="1:3" ht="15">
      <c r="A75" s="214"/>
      <c r="B75" s="137" t="s">
        <v>58</v>
      </c>
      <c r="C75" s="212"/>
    </row>
    <row r="76" spans="1:3" ht="30">
      <c r="A76" s="132">
        <v>1</v>
      </c>
      <c r="B76" s="148" t="s">
        <v>98</v>
      </c>
      <c r="C76" s="212"/>
    </row>
    <row r="77" spans="1:3" ht="30">
      <c r="A77" s="132">
        <v>2</v>
      </c>
      <c r="B77" s="148" t="s">
        <v>99</v>
      </c>
      <c r="C77" s="212"/>
    </row>
    <row r="78" spans="1:3" ht="30">
      <c r="A78" s="132">
        <v>3</v>
      </c>
      <c r="B78" s="148" t="s">
        <v>100</v>
      </c>
      <c r="C78" s="212"/>
    </row>
    <row r="79" spans="1:3" ht="30">
      <c r="A79" s="132">
        <v>4</v>
      </c>
      <c r="B79" s="148" t="s">
        <v>101</v>
      </c>
      <c r="C79" s="212"/>
    </row>
    <row r="80" spans="1:3" ht="30">
      <c r="A80" s="132">
        <v>5</v>
      </c>
      <c r="B80" s="148" t="s">
        <v>102</v>
      </c>
      <c r="C80" s="212"/>
    </row>
    <row r="81" spans="1:3" ht="30">
      <c r="A81" s="132">
        <v>6</v>
      </c>
      <c r="B81" s="148" t="s">
        <v>103</v>
      </c>
      <c r="C81" s="212"/>
    </row>
    <row r="82" spans="1:3">
      <c r="A82" s="115"/>
      <c r="B82" s="152"/>
    </row>
    <row r="83" spans="1:3" ht="15.75">
      <c r="A83" s="213" t="s">
        <v>15</v>
      </c>
      <c r="B83" s="147" t="s">
        <v>104</v>
      </c>
      <c r="C83" s="212">
        <v>8</v>
      </c>
    </row>
    <row r="84" spans="1:3" ht="15">
      <c r="A84" s="214"/>
      <c r="B84" s="137" t="s">
        <v>58</v>
      </c>
      <c r="C84" s="212"/>
    </row>
    <row r="85" spans="1:3" ht="30">
      <c r="A85" s="132">
        <v>1</v>
      </c>
      <c r="B85" s="148" t="s">
        <v>105</v>
      </c>
      <c r="C85" s="212"/>
    </row>
    <row r="86" spans="1:3" ht="15">
      <c r="A86" s="132">
        <v>2</v>
      </c>
      <c r="B86" s="148" t="s">
        <v>106</v>
      </c>
      <c r="C86" s="212"/>
    </row>
    <row r="87" spans="1:3" ht="15">
      <c r="A87" s="132">
        <v>3</v>
      </c>
      <c r="B87" s="148" t="s">
        <v>107</v>
      </c>
      <c r="C87" s="212"/>
    </row>
    <row r="88" spans="1:3" ht="30">
      <c r="A88" s="132">
        <v>4</v>
      </c>
      <c r="B88" s="148" t="s">
        <v>108</v>
      </c>
      <c r="C88" s="212"/>
    </row>
    <row r="89" spans="1:3" ht="15">
      <c r="A89" s="132">
        <v>5</v>
      </c>
      <c r="B89" s="148" t="s">
        <v>109</v>
      </c>
      <c r="C89" s="212"/>
    </row>
    <row r="90" spans="1:3" ht="30">
      <c r="A90" s="132">
        <v>6</v>
      </c>
      <c r="B90" s="148" t="s">
        <v>110</v>
      </c>
      <c r="C90" s="212"/>
    </row>
    <row r="91" spans="1:3">
      <c r="A91" s="116"/>
      <c r="B91" s="153"/>
    </row>
    <row r="92" spans="1:3" ht="15.75">
      <c r="A92" s="213" t="s">
        <v>15</v>
      </c>
      <c r="B92" s="147" t="s">
        <v>111</v>
      </c>
      <c r="C92" s="212">
        <v>9</v>
      </c>
    </row>
    <row r="93" spans="1:3" ht="15">
      <c r="A93" s="214"/>
      <c r="B93" s="137" t="s">
        <v>58</v>
      </c>
      <c r="C93" s="212"/>
    </row>
    <row r="94" spans="1:3" ht="30">
      <c r="A94" s="132">
        <v>1</v>
      </c>
      <c r="B94" s="148" t="s">
        <v>112</v>
      </c>
      <c r="C94" s="212"/>
    </row>
    <row r="95" spans="1:3" ht="15">
      <c r="A95" s="132">
        <v>2</v>
      </c>
      <c r="B95" s="148" t="s">
        <v>113</v>
      </c>
      <c r="C95" s="212"/>
    </row>
    <row r="96" spans="1:3" ht="15">
      <c r="A96" s="132">
        <v>3</v>
      </c>
      <c r="B96" s="148" t="s">
        <v>114</v>
      </c>
      <c r="C96" s="212"/>
    </row>
    <row r="97" spans="1:3" ht="15">
      <c r="A97" s="132">
        <v>4</v>
      </c>
      <c r="B97" s="148" t="s">
        <v>115</v>
      </c>
      <c r="C97" s="212"/>
    </row>
    <row r="98" spans="1:3" ht="30">
      <c r="A98" s="132">
        <v>5</v>
      </c>
      <c r="B98" s="148" t="s">
        <v>116</v>
      </c>
      <c r="C98" s="212"/>
    </row>
    <row r="99" spans="1:3" ht="30">
      <c r="A99" s="132">
        <v>6</v>
      </c>
      <c r="B99" s="148" t="s">
        <v>117</v>
      </c>
      <c r="C99" s="212"/>
    </row>
    <row r="100" spans="1:3">
      <c r="A100" s="116"/>
      <c r="B100" s="153"/>
      <c r="C100" s="164"/>
    </row>
    <row r="101" spans="1:3" ht="15.75">
      <c r="A101" s="213" t="s">
        <v>15</v>
      </c>
      <c r="B101" s="147" t="s">
        <v>126</v>
      </c>
      <c r="C101" s="212">
        <v>3</v>
      </c>
    </row>
    <row r="102" spans="1:3" ht="15">
      <c r="A102" s="214"/>
      <c r="B102" s="137" t="s">
        <v>58</v>
      </c>
      <c r="C102" s="212"/>
    </row>
    <row r="103" spans="1:3" ht="30">
      <c r="A103" s="132">
        <v>1</v>
      </c>
      <c r="B103" s="154" t="s">
        <v>139</v>
      </c>
      <c r="C103" s="212"/>
    </row>
    <row r="104" spans="1:3" ht="30">
      <c r="A104" s="132">
        <v>2</v>
      </c>
      <c r="B104" s="154" t="s">
        <v>140</v>
      </c>
      <c r="C104" s="212"/>
    </row>
    <row r="105" spans="1:3" ht="30">
      <c r="A105" s="132">
        <v>3</v>
      </c>
      <c r="B105" s="154" t="s">
        <v>141</v>
      </c>
      <c r="C105" s="212"/>
    </row>
    <row r="106" spans="1:3" ht="30">
      <c r="A106" s="132">
        <v>4</v>
      </c>
      <c r="B106" s="154" t="s">
        <v>142</v>
      </c>
      <c r="C106" s="212"/>
    </row>
    <row r="107" spans="1:3" ht="30">
      <c r="A107" s="132">
        <v>5</v>
      </c>
      <c r="B107" s="154" t="s">
        <v>143</v>
      </c>
      <c r="C107" s="212"/>
    </row>
    <row r="108" spans="1:3" ht="45">
      <c r="A108" s="132">
        <v>6</v>
      </c>
      <c r="B108" s="154" t="s">
        <v>144</v>
      </c>
      <c r="C108" s="212"/>
    </row>
    <row r="109" spans="1:3">
      <c r="A109" s="115"/>
      <c r="B109" s="153"/>
    </row>
    <row r="110" spans="1:3" ht="15.75">
      <c r="A110" s="213" t="s">
        <v>15</v>
      </c>
      <c r="B110" s="147" t="s">
        <v>53</v>
      </c>
      <c r="C110" s="212">
        <v>10</v>
      </c>
    </row>
    <row r="111" spans="1:3" ht="15.75">
      <c r="A111" s="214"/>
      <c r="B111" s="150"/>
      <c r="C111" s="212"/>
    </row>
    <row r="112" spans="1:3" ht="30">
      <c r="A112" s="132">
        <v>1</v>
      </c>
      <c r="B112" s="148" t="s">
        <v>145</v>
      </c>
      <c r="C112" s="212"/>
    </row>
    <row r="113" spans="1:3" ht="30">
      <c r="A113" s="132">
        <v>2</v>
      </c>
      <c r="B113" s="148" t="s">
        <v>146</v>
      </c>
      <c r="C113" s="212"/>
    </row>
    <row r="114" spans="1:3" ht="30">
      <c r="A114" s="132">
        <v>3</v>
      </c>
      <c r="B114" s="148" t="s">
        <v>147</v>
      </c>
      <c r="C114" s="212"/>
    </row>
    <row r="115" spans="1:3" ht="45">
      <c r="A115" s="132">
        <v>4</v>
      </c>
      <c r="B115" s="148" t="s">
        <v>148</v>
      </c>
      <c r="C115" s="212"/>
    </row>
    <row r="116" spans="1:3" ht="45">
      <c r="A116" s="132">
        <v>5</v>
      </c>
      <c r="B116" s="148" t="s">
        <v>149</v>
      </c>
      <c r="C116" s="212"/>
    </row>
    <row r="117" spans="1:3" ht="60">
      <c r="A117" s="132">
        <v>6</v>
      </c>
      <c r="B117" s="148" t="s">
        <v>150</v>
      </c>
      <c r="C117" s="212"/>
    </row>
    <row r="118" spans="1:3" ht="52.5" customHeight="1">
      <c r="A118" s="116"/>
      <c r="B118" s="153"/>
      <c r="C118" s="135"/>
    </row>
    <row r="119" spans="1:3" ht="52.5" hidden="1" customHeight="1">
      <c r="A119" s="213" t="s">
        <v>15</v>
      </c>
      <c r="B119" s="149"/>
      <c r="C119" s="212">
        <v>11</v>
      </c>
    </row>
    <row r="120" spans="1:3" ht="52.5" hidden="1" customHeight="1">
      <c r="A120" s="214"/>
      <c r="B120" s="150"/>
      <c r="C120" s="212"/>
    </row>
    <row r="121" spans="1:3" ht="52.5" hidden="1" customHeight="1">
      <c r="A121" s="132">
        <v>1</v>
      </c>
      <c r="B121" s="151"/>
      <c r="C121" s="212"/>
    </row>
    <row r="122" spans="1:3" ht="52.5" hidden="1" customHeight="1">
      <c r="A122" s="132">
        <v>2</v>
      </c>
      <c r="B122" s="151"/>
      <c r="C122" s="212"/>
    </row>
    <row r="123" spans="1:3" ht="52.5" hidden="1" customHeight="1">
      <c r="A123" s="132">
        <v>3</v>
      </c>
      <c r="B123" s="151"/>
      <c r="C123" s="212"/>
    </row>
    <row r="124" spans="1:3" ht="52.5" hidden="1" customHeight="1">
      <c r="A124" s="132">
        <v>4</v>
      </c>
      <c r="B124" s="151"/>
      <c r="C124" s="212"/>
    </row>
    <row r="125" spans="1:3" ht="52.5" hidden="1" customHeight="1">
      <c r="A125" s="132">
        <v>5</v>
      </c>
      <c r="B125" s="151"/>
      <c r="C125" s="212"/>
    </row>
    <row r="126" spans="1:3" ht="52.5" hidden="1" customHeight="1">
      <c r="A126" s="132">
        <v>6</v>
      </c>
      <c r="B126" s="151"/>
      <c r="C126" s="212"/>
    </row>
    <row r="127" spans="1:3">
      <c r="A127" s="115"/>
      <c r="B127" s="152"/>
    </row>
    <row r="128" spans="1:3">
      <c r="A128" s="115"/>
      <c r="B128" s="152"/>
    </row>
    <row r="129" spans="1:2">
      <c r="A129" s="115"/>
      <c r="B129" s="152"/>
    </row>
    <row r="130" spans="1:2">
      <c r="A130" s="115"/>
      <c r="B130" s="152"/>
    </row>
    <row r="131" spans="1:2">
      <c r="A131" s="115"/>
      <c r="B131" s="152"/>
    </row>
    <row r="132" spans="1:2">
      <c r="A132" s="115"/>
      <c r="B132" s="152"/>
    </row>
    <row r="133" spans="1:2">
      <c r="A133" s="115"/>
      <c r="B133" s="152"/>
    </row>
    <row r="134" spans="1:2">
      <c r="A134" s="115"/>
      <c r="B134" s="152"/>
    </row>
    <row r="135" spans="1:2">
      <c r="A135" s="115"/>
      <c r="B135" s="152"/>
    </row>
    <row r="136" spans="1:2">
      <c r="A136" s="115"/>
      <c r="B136" s="152"/>
    </row>
    <row r="137" spans="1:2">
      <c r="A137" s="115"/>
      <c r="B137" s="152"/>
    </row>
    <row r="138" spans="1:2">
      <c r="A138" s="115"/>
      <c r="B138" s="152"/>
    </row>
    <row r="139" spans="1:2">
      <c r="A139" s="115"/>
      <c r="B139" s="152"/>
    </row>
    <row r="140" spans="1:2">
      <c r="A140" s="115"/>
      <c r="B140" s="152"/>
    </row>
    <row r="141" spans="1:2">
      <c r="A141" s="115"/>
      <c r="B141" s="152"/>
    </row>
    <row r="142" spans="1:2">
      <c r="A142" s="115"/>
      <c r="B142" s="152"/>
    </row>
    <row r="143" spans="1:2">
      <c r="A143" s="115"/>
      <c r="B143" s="152"/>
    </row>
    <row r="144" spans="1:2">
      <c r="A144" s="115"/>
      <c r="B144" s="152"/>
    </row>
    <row r="145" spans="1:2">
      <c r="A145" s="115"/>
      <c r="B145" s="152"/>
    </row>
    <row r="146" spans="1:2">
      <c r="A146" s="115"/>
      <c r="B146" s="152"/>
    </row>
    <row r="147" spans="1:2">
      <c r="A147" s="115"/>
      <c r="B147" s="152"/>
    </row>
    <row r="148" spans="1:2">
      <c r="A148" s="115"/>
      <c r="B148" s="152"/>
    </row>
    <row r="149" spans="1:2">
      <c r="A149" s="115"/>
      <c r="B149" s="152"/>
    </row>
    <row r="150" spans="1:2">
      <c r="A150" s="115"/>
      <c r="B150" s="152"/>
    </row>
    <row r="151" spans="1:2">
      <c r="A151" s="115"/>
      <c r="B151" s="152"/>
    </row>
    <row r="152" spans="1:2">
      <c r="A152" s="115"/>
      <c r="B152" s="152"/>
    </row>
    <row r="153" spans="1:2">
      <c r="A153" s="115"/>
      <c r="B153" s="152"/>
    </row>
    <row r="154" spans="1:2">
      <c r="A154" s="115"/>
      <c r="B154" s="152"/>
    </row>
    <row r="155" spans="1:2">
      <c r="A155" s="115"/>
      <c r="B155" s="152"/>
    </row>
    <row r="156" spans="1:2">
      <c r="A156" s="115"/>
      <c r="B156" s="152"/>
    </row>
    <row r="157" spans="1:2">
      <c r="A157" s="115"/>
      <c r="B157" s="152"/>
    </row>
    <row r="158" spans="1:2">
      <c r="A158" s="115"/>
      <c r="B158" s="152"/>
    </row>
    <row r="159" spans="1:2">
      <c r="A159" s="115"/>
      <c r="B159" s="152"/>
    </row>
    <row r="160" spans="1:2">
      <c r="A160" s="115"/>
      <c r="B160" s="152"/>
    </row>
    <row r="161" spans="1:2">
      <c r="A161" s="115"/>
      <c r="B161" s="152"/>
    </row>
    <row r="162" spans="1:2">
      <c r="A162" s="115"/>
      <c r="B162" s="152"/>
    </row>
    <row r="163" spans="1:2">
      <c r="A163" s="115"/>
      <c r="B163" s="152"/>
    </row>
    <row r="164" spans="1:2">
      <c r="A164" s="115"/>
      <c r="B164" s="152"/>
    </row>
    <row r="165" spans="1:2">
      <c r="A165" s="115"/>
      <c r="B165" s="152"/>
    </row>
    <row r="166" spans="1:2">
      <c r="A166" s="115"/>
      <c r="B166" s="152"/>
    </row>
    <row r="167" spans="1:2">
      <c r="A167" s="115"/>
      <c r="B167" s="152"/>
    </row>
    <row r="168" spans="1:2">
      <c r="A168" s="115"/>
      <c r="B168" s="152"/>
    </row>
    <row r="169" spans="1:2">
      <c r="A169" s="115"/>
      <c r="B169" s="152"/>
    </row>
    <row r="170" spans="1:2">
      <c r="A170" s="115"/>
      <c r="B170" s="152"/>
    </row>
    <row r="171" spans="1:2">
      <c r="A171" s="115"/>
      <c r="B171" s="152"/>
    </row>
    <row r="172" spans="1:2">
      <c r="A172" s="115"/>
      <c r="B172" s="152"/>
    </row>
    <row r="173" spans="1:2">
      <c r="A173" s="115"/>
      <c r="B173" s="152"/>
    </row>
    <row r="174" spans="1:2">
      <c r="A174" s="115"/>
      <c r="B174" s="152"/>
    </row>
    <row r="175" spans="1:2">
      <c r="A175" s="115"/>
      <c r="B175" s="152"/>
    </row>
    <row r="176" spans="1:2">
      <c r="A176" s="115"/>
      <c r="B176" s="152"/>
    </row>
    <row r="177" spans="1:2">
      <c r="A177" s="115"/>
      <c r="B177" s="152"/>
    </row>
    <row r="178" spans="1:2">
      <c r="A178" s="115"/>
      <c r="B178" s="152"/>
    </row>
    <row r="179" spans="1:2">
      <c r="A179" s="115"/>
      <c r="B179" s="152"/>
    </row>
    <row r="180" spans="1:2">
      <c r="A180" s="115"/>
      <c r="B180" s="152"/>
    </row>
    <row r="181" spans="1:2">
      <c r="A181" s="115"/>
      <c r="B181" s="152"/>
    </row>
    <row r="182" spans="1:2">
      <c r="A182" s="115"/>
      <c r="B182" s="152"/>
    </row>
    <row r="183" spans="1:2">
      <c r="A183" s="115"/>
      <c r="B183" s="152"/>
    </row>
    <row r="184" spans="1:2">
      <c r="A184" s="115"/>
      <c r="B184" s="152"/>
    </row>
    <row r="185" spans="1:2">
      <c r="A185" s="115"/>
      <c r="B185" s="152"/>
    </row>
    <row r="186" spans="1:2">
      <c r="A186" s="115"/>
      <c r="B186" s="152"/>
    </row>
    <row r="187" spans="1:2">
      <c r="A187" s="115"/>
      <c r="B187" s="152"/>
    </row>
    <row r="188" spans="1:2">
      <c r="A188" s="115"/>
      <c r="B188" s="152"/>
    </row>
    <row r="189" spans="1:2">
      <c r="A189" s="115"/>
      <c r="B189" s="152"/>
    </row>
    <row r="190" spans="1:2">
      <c r="A190" s="115"/>
      <c r="B190" s="152"/>
    </row>
    <row r="191" spans="1:2">
      <c r="A191" s="115"/>
      <c r="B191" s="152"/>
    </row>
    <row r="192" spans="1:2">
      <c r="A192" s="115"/>
      <c r="B192" s="152"/>
    </row>
    <row r="193" spans="1:2">
      <c r="A193" s="115"/>
      <c r="B193" s="152"/>
    </row>
    <row r="194" spans="1:2">
      <c r="A194" s="115"/>
      <c r="B194" s="152"/>
    </row>
    <row r="195" spans="1:2">
      <c r="A195" s="115"/>
      <c r="B195" s="152"/>
    </row>
    <row r="196" spans="1:2">
      <c r="A196" s="115"/>
      <c r="B196" s="152"/>
    </row>
    <row r="197" spans="1:2">
      <c r="A197" s="115"/>
      <c r="B197" s="152"/>
    </row>
    <row r="198" spans="1:2">
      <c r="A198" s="115"/>
      <c r="B198" s="152"/>
    </row>
    <row r="199" spans="1:2">
      <c r="A199" s="115"/>
      <c r="B199" s="152"/>
    </row>
    <row r="200" spans="1:2">
      <c r="A200" s="115"/>
      <c r="B200" s="152"/>
    </row>
    <row r="201" spans="1:2">
      <c r="A201" s="115"/>
      <c r="B201" s="152"/>
    </row>
    <row r="202" spans="1:2">
      <c r="A202" s="115"/>
      <c r="B202" s="152"/>
    </row>
    <row r="203" spans="1:2">
      <c r="A203" s="115"/>
      <c r="B203" s="152"/>
    </row>
    <row r="204" spans="1:2">
      <c r="A204" s="115"/>
      <c r="B204" s="152"/>
    </row>
    <row r="205" spans="1:2">
      <c r="A205" s="115"/>
      <c r="B205" s="152"/>
    </row>
    <row r="206" spans="1:2">
      <c r="A206" s="115"/>
      <c r="B206" s="152"/>
    </row>
    <row r="207" spans="1:2">
      <c r="A207" s="115"/>
      <c r="B207" s="152"/>
    </row>
    <row r="208" spans="1:2">
      <c r="A208" s="115"/>
      <c r="B208" s="152"/>
    </row>
    <row r="209" spans="1:2">
      <c r="A209" s="115"/>
      <c r="B209" s="152"/>
    </row>
    <row r="210" spans="1:2">
      <c r="A210" s="115"/>
      <c r="B210" s="152"/>
    </row>
    <row r="211" spans="1:2">
      <c r="A211" s="115"/>
      <c r="B211" s="152"/>
    </row>
    <row r="212" spans="1:2">
      <c r="A212" s="115"/>
      <c r="B212" s="152"/>
    </row>
    <row r="213" spans="1:2">
      <c r="A213" s="115"/>
      <c r="B213" s="152"/>
    </row>
    <row r="214" spans="1:2">
      <c r="A214" s="115"/>
      <c r="B214" s="152"/>
    </row>
    <row r="215" spans="1:2">
      <c r="A215" s="115"/>
      <c r="B215" s="152"/>
    </row>
    <row r="216" spans="1:2">
      <c r="A216" s="115"/>
      <c r="B216" s="152"/>
    </row>
    <row r="217" spans="1:2">
      <c r="A217" s="115"/>
      <c r="B217" s="152"/>
    </row>
    <row r="218" spans="1:2">
      <c r="A218" s="115"/>
      <c r="B218" s="152"/>
    </row>
    <row r="219" spans="1:2">
      <c r="A219" s="115"/>
      <c r="B219" s="152"/>
    </row>
    <row r="220" spans="1:2">
      <c r="A220" s="115"/>
      <c r="B220" s="152"/>
    </row>
    <row r="221" spans="1:2">
      <c r="A221" s="115"/>
      <c r="B221" s="152"/>
    </row>
    <row r="222" spans="1:2">
      <c r="A222" s="115"/>
      <c r="B222" s="152"/>
    </row>
    <row r="223" spans="1:2">
      <c r="A223" s="115"/>
      <c r="B223" s="152"/>
    </row>
    <row r="224" spans="1:2">
      <c r="A224" s="115"/>
      <c r="B224" s="152"/>
    </row>
    <row r="225" spans="1:2">
      <c r="A225" s="115"/>
      <c r="B225" s="152"/>
    </row>
    <row r="226" spans="1:2">
      <c r="A226" s="115"/>
      <c r="B226" s="152"/>
    </row>
    <row r="227" spans="1:2">
      <c r="A227" s="115"/>
      <c r="B227" s="152"/>
    </row>
    <row r="228" spans="1:2">
      <c r="A228" s="115"/>
      <c r="B228" s="152"/>
    </row>
    <row r="229" spans="1:2">
      <c r="A229" s="115"/>
      <c r="B229" s="152"/>
    </row>
    <row r="230" spans="1:2">
      <c r="A230" s="115"/>
      <c r="B230" s="152"/>
    </row>
    <row r="231" spans="1:2">
      <c r="A231" s="115"/>
      <c r="B231" s="152"/>
    </row>
    <row r="232" spans="1:2">
      <c r="A232" s="115"/>
      <c r="B232" s="152"/>
    </row>
    <row r="233" spans="1:2">
      <c r="A233" s="115"/>
      <c r="B233" s="152"/>
    </row>
    <row r="234" spans="1:2">
      <c r="A234" s="115"/>
      <c r="B234" s="152"/>
    </row>
    <row r="235" spans="1:2">
      <c r="A235" s="115"/>
      <c r="B235" s="152"/>
    </row>
    <row r="236" spans="1:2">
      <c r="A236" s="115"/>
      <c r="B236" s="152"/>
    </row>
    <row r="237" spans="1:2">
      <c r="A237" s="115"/>
      <c r="B237" s="152"/>
    </row>
    <row r="238" spans="1:2">
      <c r="A238" s="115"/>
      <c r="B238" s="152"/>
    </row>
    <row r="239" spans="1:2">
      <c r="A239" s="115"/>
      <c r="B239" s="152"/>
    </row>
    <row r="240" spans="1:2">
      <c r="A240" s="115"/>
      <c r="B240" s="152"/>
    </row>
    <row r="241" spans="1:2">
      <c r="A241" s="115"/>
      <c r="B241" s="152"/>
    </row>
    <row r="242" spans="1:2">
      <c r="A242" s="115"/>
      <c r="B242" s="152"/>
    </row>
    <row r="243" spans="1:2">
      <c r="A243" s="115"/>
      <c r="B243" s="152"/>
    </row>
    <row r="244" spans="1:2">
      <c r="A244" s="115"/>
      <c r="B244" s="152"/>
    </row>
    <row r="245" spans="1:2">
      <c r="A245" s="115"/>
      <c r="B245" s="152"/>
    </row>
    <row r="246" spans="1:2">
      <c r="A246" s="115"/>
      <c r="B246" s="152"/>
    </row>
    <row r="247" spans="1:2">
      <c r="A247" s="115"/>
      <c r="B247" s="152"/>
    </row>
    <row r="248" spans="1:2">
      <c r="A248" s="115"/>
      <c r="B248" s="152"/>
    </row>
    <row r="249" spans="1:2">
      <c r="A249" s="115"/>
      <c r="B249" s="152"/>
    </row>
    <row r="250" spans="1:2">
      <c r="A250" s="115"/>
      <c r="B250" s="152"/>
    </row>
    <row r="251" spans="1:2">
      <c r="A251" s="115"/>
      <c r="B251" s="152"/>
    </row>
    <row r="252" spans="1:2">
      <c r="A252" s="115"/>
      <c r="B252" s="152"/>
    </row>
    <row r="253" spans="1:2">
      <c r="A253" s="115"/>
      <c r="B253" s="152"/>
    </row>
    <row r="254" spans="1:2">
      <c r="A254" s="115"/>
      <c r="B254" s="152"/>
    </row>
    <row r="255" spans="1:2">
      <c r="A255" s="115"/>
      <c r="B255" s="152"/>
    </row>
    <row r="256" spans="1:2">
      <c r="A256" s="115"/>
      <c r="B256" s="152"/>
    </row>
    <row r="257" spans="1:2">
      <c r="A257" s="115"/>
      <c r="B257" s="152"/>
    </row>
    <row r="258" spans="1:2">
      <c r="A258" s="115"/>
      <c r="B258" s="152"/>
    </row>
    <row r="259" spans="1:2">
      <c r="A259" s="115"/>
      <c r="B259" s="152"/>
    </row>
    <row r="260" spans="1:2">
      <c r="A260" s="115"/>
      <c r="B260" s="152"/>
    </row>
    <row r="261" spans="1:2">
      <c r="A261" s="115"/>
      <c r="B261" s="152"/>
    </row>
    <row r="262" spans="1:2">
      <c r="A262" s="115"/>
      <c r="B262" s="152"/>
    </row>
    <row r="263" spans="1:2">
      <c r="A263" s="115"/>
      <c r="B263" s="152"/>
    </row>
    <row r="264" spans="1:2">
      <c r="A264" s="115"/>
      <c r="B264" s="152"/>
    </row>
    <row r="265" spans="1:2">
      <c r="A265" s="115"/>
      <c r="B265" s="152"/>
    </row>
    <row r="266" spans="1:2">
      <c r="A266" s="117"/>
      <c r="B266" s="156"/>
    </row>
    <row r="267" spans="1:2">
      <c r="A267" s="118"/>
      <c r="B267" s="157"/>
    </row>
    <row r="268" spans="1:2">
      <c r="A268" s="118"/>
      <c r="B268" s="157"/>
    </row>
    <row r="269" spans="1:2">
      <c r="A269" s="118"/>
      <c r="B269" s="157"/>
    </row>
    <row r="270" spans="1:2">
      <c r="A270" s="118"/>
      <c r="B270" s="157"/>
    </row>
    <row r="271" spans="1:2">
      <c r="A271" s="118"/>
      <c r="B271" s="157"/>
    </row>
    <row r="272" spans="1:2">
      <c r="A272" s="118"/>
      <c r="B272" s="157"/>
    </row>
    <row r="273" spans="1:2">
      <c r="A273" s="118"/>
      <c r="B273" s="157"/>
    </row>
    <row r="274" spans="1:2">
      <c r="A274" s="118"/>
      <c r="B274" s="157"/>
    </row>
    <row r="275" spans="1:2">
      <c r="A275" s="118"/>
      <c r="B275" s="157"/>
    </row>
    <row r="276" spans="1:2">
      <c r="A276" s="118"/>
      <c r="B276" s="157"/>
    </row>
    <row r="277" spans="1:2">
      <c r="A277" s="118"/>
      <c r="B277" s="157"/>
    </row>
    <row r="278" spans="1:2">
      <c r="A278" s="118"/>
      <c r="B278" s="157"/>
    </row>
    <row r="279" spans="1:2">
      <c r="A279" s="118"/>
      <c r="B279" s="157"/>
    </row>
    <row r="280" spans="1:2">
      <c r="A280" s="118"/>
      <c r="B280" s="157"/>
    </row>
    <row r="281" spans="1:2">
      <c r="A281" s="118"/>
      <c r="B281" s="157"/>
    </row>
    <row r="282" spans="1:2">
      <c r="A282" s="118"/>
      <c r="B282" s="157"/>
    </row>
    <row r="283" spans="1:2">
      <c r="A283" s="118"/>
      <c r="B283" s="157"/>
    </row>
    <row r="284" spans="1:2">
      <c r="A284" s="118"/>
      <c r="B284" s="157"/>
    </row>
    <row r="285" spans="1:2">
      <c r="A285" s="118"/>
      <c r="B285" s="157"/>
    </row>
    <row r="286" spans="1:2">
      <c r="A286" s="118"/>
      <c r="B286" s="157"/>
    </row>
    <row r="287" spans="1:2">
      <c r="A287" s="118"/>
      <c r="B287" s="157"/>
    </row>
    <row r="288" spans="1:2">
      <c r="A288" s="118"/>
      <c r="B288" s="157"/>
    </row>
    <row r="289" spans="1:2">
      <c r="A289" s="118"/>
      <c r="B289" s="157"/>
    </row>
    <row r="290" spans="1:2">
      <c r="A290" s="118"/>
      <c r="B290" s="157"/>
    </row>
    <row r="291" spans="1:2">
      <c r="A291" s="118"/>
      <c r="B291" s="157"/>
    </row>
    <row r="292" spans="1:2">
      <c r="A292" s="118"/>
      <c r="B292" s="157"/>
    </row>
    <row r="293" spans="1:2">
      <c r="A293" s="118"/>
      <c r="B293" s="157"/>
    </row>
    <row r="294" spans="1:2">
      <c r="A294" s="118"/>
      <c r="B294" s="157"/>
    </row>
    <row r="295" spans="1:2">
      <c r="A295" s="118"/>
      <c r="B295" s="157"/>
    </row>
    <row r="296" spans="1:2">
      <c r="A296" s="118"/>
      <c r="B296" s="157"/>
    </row>
    <row r="297" spans="1:2">
      <c r="A297" s="118"/>
      <c r="B297" s="157"/>
    </row>
    <row r="298" spans="1:2">
      <c r="A298" s="118"/>
      <c r="B298" s="157"/>
    </row>
    <row r="299" spans="1:2">
      <c r="A299" s="118"/>
      <c r="B299" s="157"/>
    </row>
    <row r="300" spans="1:2">
      <c r="A300" s="118"/>
      <c r="B300" s="157"/>
    </row>
    <row r="301" spans="1:2">
      <c r="A301" s="118"/>
      <c r="B301" s="157"/>
    </row>
    <row r="302" spans="1:2">
      <c r="A302" s="118"/>
      <c r="B302" s="157"/>
    </row>
    <row r="303" spans="1:2">
      <c r="A303" s="118"/>
      <c r="B303" s="157"/>
    </row>
    <row r="304" spans="1:2">
      <c r="A304" s="118"/>
      <c r="B304" s="157"/>
    </row>
    <row r="305" spans="1:2">
      <c r="A305" s="118"/>
      <c r="B305" s="157"/>
    </row>
    <row r="306" spans="1:2">
      <c r="A306" s="118"/>
      <c r="B306" s="157"/>
    </row>
    <row r="307" spans="1:2">
      <c r="A307" s="118"/>
      <c r="B307" s="157"/>
    </row>
    <row r="308" spans="1:2">
      <c r="A308" s="118"/>
      <c r="B308" s="157"/>
    </row>
    <row r="309" spans="1:2">
      <c r="A309" s="118"/>
      <c r="B309" s="157"/>
    </row>
    <row r="310" spans="1:2">
      <c r="A310" s="118"/>
      <c r="B310" s="157"/>
    </row>
    <row r="311" spans="1:2">
      <c r="A311" s="118"/>
      <c r="B311" s="157"/>
    </row>
    <row r="312" spans="1:2">
      <c r="A312" s="118"/>
      <c r="B312" s="157"/>
    </row>
    <row r="313" spans="1:2">
      <c r="A313" s="118"/>
      <c r="B313" s="157"/>
    </row>
    <row r="314" spans="1:2">
      <c r="A314" s="118"/>
      <c r="B314" s="157"/>
    </row>
    <row r="315" spans="1:2">
      <c r="A315" s="118"/>
      <c r="B315" s="157"/>
    </row>
    <row r="316" spans="1:2">
      <c r="A316" s="118"/>
      <c r="B316" s="157"/>
    </row>
    <row r="317" spans="1:2">
      <c r="A317" s="118"/>
      <c r="B317" s="157"/>
    </row>
    <row r="318" spans="1:2">
      <c r="A318" s="118"/>
      <c r="B318" s="157"/>
    </row>
    <row r="319" spans="1:2">
      <c r="A319" s="118"/>
      <c r="B319" s="157"/>
    </row>
    <row r="320" spans="1:2">
      <c r="A320" s="118"/>
      <c r="B320" s="157"/>
    </row>
    <row r="321" spans="1:2">
      <c r="A321" s="118"/>
      <c r="B321" s="157"/>
    </row>
    <row r="322" spans="1:2">
      <c r="A322" s="118"/>
      <c r="B322" s="157"/>
    </row>
    <row r="323" spans="1:2">
      <c r="A323" s="118"/>
      <c r="B323" s="157"/>
    </row>
    <row r="324" spans="1:2">
      <c r="A324" s="118"/>
      <c r="B324" s="157"/>
    </row>
    <row r="325" spans="1:2">
      <c r="A325" s="118"/>
      <c r="B325" s="157"/>
    </row>
    <row r="326" spans="1:2">
      <c r="A326" s="118"/>
      <c r="B326" s="157"/>
    </row>
    <row r="327" spans="1:2">
      <c r="A327" s="118"/>
      <c r="B327" s="157"/>
    </row>
    <row r="328" spans="1:2">
      <c r="A328" s="118"/>
      <c r="B328" s="157"/>
    </row>
    <row r="329" spans="1:2">
      <c r="A329" s="118"/>
      <c r="B329" s="157"/>
    </row>
  </sheetData>
  <mergeCells count="28">
    <mergeCell ref="A29:A30"/>
    <mergeCell ref="C29:C36"/>
    <mergeCell ref="A65:A66"/>
    <mergeCell ref="C65:C72"/>
    <mergeCell ref="A101:A102"/>
    <mergeCell ref="C101:C108"/>
    <mergeCell ref="C119:C126"/>
    <mergeCell ref="A2:A3"/>
    <mergeCell ref="A11:A12"/>
    <mergeCell ref="A20:A21"/>
    <mergeCell ref="A38:A39"/>
    <mergeCell ref="A47:A48"/>
    <mergeCell ref="A56:A57"/>
    <mergeCell ref="A74:A75"/>
    <mergeCell ref="A83:A84"/>
    <mergeCell ref="A92:A93"/>
    <mergeCell ref="A110:A111"/>
    <mergeCell ref="A119:A120"/>
    <mergeCell ref="C56:C63"/>
    <mergeCell ref="C74:C81"/>
    <mergeCell ref="C83:C90"/>
    <mergeCell ref="C92:C99"/>
    <mergeCell ref="C110:C117"/>
    <mergeCell ref="C2:C9"/>
    <mergeCell ref="C11:C18"/>
    <mergeCell ref="C20:C27"/>
    <mergeCell ref="C38:C45"/>
    <mergeCell ref="C47:C54"/>
  </mergeCells>
  <phoneticPr fontId="39" type="noConversion"/>
  <printOptions horizontalCentered="1"/>
  <pageMargins left="1" right="1" top="0" bottom="0" header="0.5" footer="0.5"/>
  <pageSetup paperSize="9" scale="79" fitToHeight="0" orientation="portrait"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W171"/>
  <sheetViews>
    <sheetView topLeftCell="A4" zoomScale="70" zoomScaleNormal="70" workbookViewId="0">
      <selection activeCell="O23" sqref="O23"/>
    </sheetView>
  </sheetViews>
  <sheetFormatPr defaultColWidth="0" defaultRowHeight="16.5"/>
  <cols>
    <col min="1" max="1" width="9.125" style="1" customWidth="1"/>
    <col min="2" max="2" width="22.75" style="1" customWidth="1"/>
    <col min="3" max="8" width="9.75" style="1" customWidth="1"/>
    <col min="9" max="9" width="9.125" style="1" customWidth="1"/>
    <col min="10" max="10" width="22.75" style="1" customWidth="1"/>
    <col min="11" max="16" width="9.75" style="1" customWidth="1"/>
    <col min="17" max="17" width="9.125" style="1" customWidth="1"/>
    <col min="18" max="23" width="0" style="1" hidden="1" customWidth="1"/>
    <col min="24" max="16384" width="9.125" style="1" hidden="1"/>
  </cols>
  <sheetData>
    <row r="1" spans="1:17" ht="15.95" customHeight="1">
      <c r="A1" s="217" t="str">
        <f>'REKOD PRESTASI MURID'!$A$7</f>
        <v>BAHASA MALAYSIA</v>
      </c>
      <c r="B1" s="217"/>
      <c r="C1" s="217"/>
      <c r="D1" s="217"/>
      <c r="E1" s="217"/>
      <c r="F1" s="217"/>
      <c r="G1" s="217"/>
      <c r="H1" s="217"/>
      <c r="I1" s="217"/>
      <c r="J1" s="217"/>
      <c r="K1" s="217"/>
      <c r="L1" s="217"/>
      <c r="M1" s="217"/>
      <c r="N1" s="217"/>
      <c r="O1" s="217"/>
      <c r="P1" s="217"/>
      <c r="Q1" s="217"/>
    </row>
    <row r="2" spans="1:17" ht="15.95" customHeight="1">
      <c r="A2" s="217"/>
      <c r="B2" s="217"/>
      <c r="C2" s="217"/>
      <c r="D2" s="217"/>
      <c r="E2" s="217"/>
      <c r="F2" s="217"/>
      <c r="G2" s="217"/>
      <c r="H2" s="217"/>
      <c r="I2" s="217"/>
      <c r="J2" s="217"/>
      <c r="K2" s="217"/>
      <c r="L2" s="217"/>
      <c r="M2" s="217"/>
      <c r="N2" s="217"/>
      <c r="O2" s="217"/>
      <c r="P2" s="217"/>
      <c r="Q2" s="217"/>
    </row>
    <row r="3" spans="1:17" ht="15.95" customHeight="1">
      <c r="A3" s="217"/>
      <c r="B3" s="217"/>
      <c r="C3" s="217"/>
      <c r="D3" s="217"/>
      <c r="E3" s="217"/>
      <c r="F3" s="217"/>
      <c r="G3" s="217"/>
      <c r="H3" s="217"/>
      <c r="I3" s="217"/>
      <c r="J3" s="217"/>
      <c r="K3" s="217"/>
      <c r="L3" s="217"/>
      <c r="M3" s="217"/>
      <c r="N3" s="217"/>
      <c r="O3" s="217"/>
      <c r="P3" s="217"/>
      <c r="Q3" s="217"/>
    </row>
    <row r="4" spans="1:17" ht="15.95" customHeight="1">
      <c r="A4" s="217"/>
      <c r="B4" s="217"/>
      <c r="C4" s="217"/>
      <c r="D4" s="217"/>
      <c r="E4" s="217"/>
      <c r="F4" s="217"/>
      <c r="G4" s="217"/>
      <c r="H4" s="217"/>
      <c r="I4" s="217"/>
      <c r="J4" s="217"/>
      <c r="K4" s="217"/>
      <c r="L4" s="217"/>
      <c r="M4" s="217"/>
      <c r="N4" s="217"/>
      <c r="O4" s="217"/>
      <c r="P4" s="217"/>
      <c r="Q4" s="217"/>
    </row>
    <row r="5" spans="1:17" ht="15.95" customHeight="1">
      <c r="A5" s="47"/>
      <c r="B5" s="47"/>
      <c r="C5" s="47"/>
      <c r="D5" s="47"/>
      <c r="E5" s="47"/>
      <c r="F5" s="47"/>
      <c r="G5" s="47"/>
      <c r="H5" s="48"/>
      <c r="I5" s="48"/>
      <c r="J5" s="47"/>
      <c r="K5" s="47"/>
      <c r="L5" s="47"/>
      <c r="M5" s="47"/>
      <c r="N5" s="47"/>
      <c r="O5" s="49"/>
      <c r="P5" s="49"/>
      <c r="Q5" s="49"/>
    </row>
    <row r="6" spans="1:17" ht="15.95" customHeight="1">
      <c r="A6" s="54"/>
      <c r="B6" s="54"/>
      <c r="C6" s="54"/>
      <c r="D6" s="54"/>
      <c r="E6" s="54"/>
      <c r="F6" s="54"/>
      <c r="G6" s="54"/>
      <c r="H6" s="218"/>
      <c r="I6" s="54"/>
      <c r="J6" s="54"/>
      <c r="K6" s="54"/>
      <c r="L6" s="54"/>
      <c r="M6" s="54"/>
      <c r="N6" s="54"/>
      <c r="O6" s="55"/>
      <c r="P6" s="218"/>
      <c r="Q6" s="55"/>
    </row>
    <row r="7" spans="1:17" ht="15.95" customHeight="1">
      <c r="A7" s="56"/>
      <c r="B7" s="56"/>
      <c r="C7" s="56"/>
      <c r="D7" s="56"/>
      <c r="E7" s="56"/>
      <c r="F7" s="56"/>
      <c r="G7" s="56"/>
      <c r="H7" s="218"/>
      <c r="I7" s="56"/>
      <c r="J7" s="56"/>
      <c r="K7" s="56"/>
      <c r="L7" s="56"/>
      <c r="M7" s="56"/>
      <c r="N7" s="56"/>
      <c r="O7" s="16"/>
      <c r="P7" s="218"/>
      <c r="Q7" s="16"/>
    </row>
    <row r="8" spans="1:17" ht="18.75">
      <c r="A8" s="56"/>
      <c r="B8" s="57" t="str">
        <f>'LAPORAN MURID (INDIVIDU)'!D23</f>
        <v>1.2.6 1.3.1 1.3.2 1.3.3</v>
      </c>
      <c r="C8" s="16"/>
      <c r="D8" s="16"/>
      <c r="E8" s="16"/>
      <c r="F8" s="16"/>
      <c r="G8" s="16"/>
      <c r="H8" s="14" t="str">
        <f>'LAPORAN MURID (INDIVIDU)'!C23</f>
        <v>MENDENGAR DAN BERTUTUR</v>
      </c>
      <c r="I8" s="56"/>
      <c r="J8" s="57" t="str">
        <f>'LAPORAN MURID (INDIVIDU)'!D24</f>
        <v>1.4.1 1.4.2 1.4.3 1.4.4 1.6.1 1.6.2 1.7.2</v>
      </c>
      <c r="K8" s="16"/>
      <c r="L8" s="16"/>
      <c r="M8" s="16"/>
      <c r="N8" s="16"/>
      <c r="O8" s="16"/>
      <c r="P8" s="14" t="str">
        <f>'LAPORAN MURID (INDIVIDU)'!C23</f>
        <v>MENDENGAR DAN BERTUTUR</v>
      </c>
      <c r="Q8" s="16"/>
    </row>
    <row r="9" spans="1:17">
      <c r="A9" s="50"/>
      <c r="B9" s="40" t="s">
        <v>15</v>
      </c>
      <c r="C9" s="39" t="s">
        <v>21</v>
      </c>
      <c r="D9" s="39" t="s">
        <v>22</v>
      </c>
      <c r="E9" s="39" t="s">
        <v>23</v>
      </c>
      <c r="F9" s="39" t="s">
        <v>24</v>
      </c>
      <c r="G9" s="39" t="s">
        <v>25</v>
      </c>
      <c r="H9" s="39" t="s">
        <v>26</v>
      </c>
      <c r="I9" s="50"/>
      <c r="J9" s="40" t="s">
        <v>15</v>
      </c>
      <c r="K9" s="39" t="s">
        <v>21</v>
      </c>
      <c r="L9" s="39" t="s">
        <v>22</v>
      </c>
      <c r="M9" s="39" t="s">
        <v>23</v>
      </c>
      <c r="N9" s="39" t="s">
        <v>24</v>
      </c>
      <c r="O9" s="39" t="s">
        <v>25</v>
      </c>
      <c r="P9" s="39" t="s">
        <v>26</v>
      </c>
      <c r="Q9" s="50"/>
    </row>
    <row r="10" spans="1:17">
      <c r="A10" s="50"/>
      <c r="B10" s="36" t="s">
        <v>20</v>
      </c>
      <c r="C10" s="36">
        <f>COUNTIF('REKOD PRESTASI MURID'!$E$11:$E$70,1)</f>
        <v>1</v>
      </c>
      <c r="D10" s="36">
        <f>COUNTIF('REKOD PRESTASI MURID'!$E$11:$E$70,2)</f>
        <v>0</v>
      </c>
      <c r="E10" s="36">
        <f>COUNTIF('REKOD PRESTASI MURID'!$E$11:$E$70,3)</f>
        <v>0</v>
      </c>
      <c r="F10" s="36">
        <f>COUNTIF('REKOD PRESTASI MURID'!$E$11:$E$70,4)</f>
        <v>0</v>
      </c>
      <c r="G10" s="36">
        <f>COUNTIF('REKOD PRESTASI MURID'!$E$11:$E$70,5)</f>
        <v>10</v>
      </c>
      <c r="H10" s="36">
        <f>COUNTIF('REKOD PRESTASI MURID'!$E$11:$E$70,6)</f>
        <v>49</v>
      </c>
      <c r="I10" s="50"/>
      <c r="J10" s="36" t="s">
        <v>20</v>
      </c>
      <c r="K10" s="36">
        <f>COUNTIF('REKOD PRESTASI MURID'!$F$11:$F$70,1)</f>
        <v>1</v>
      </c>
      <c r="L10" s="36">
        <f>COUNTIF('REKOD PRESTASI MURID'!$F$11:$F$70,2)</f>
        <v>0</v>
      </c>
      <c r="M10" s="36">
        <f>COUNTIF('REKOD PRESTASI MURID'!$F$11:$F$70,3)</f>
        <v>10</v>
      </c>
      <c r="N10" s="36">
        <f>COUNTIF('REKOD PRESTASI MURID'!$F$11:$F$70,4)</f>
        <v>29</v>
      </c>
      <c r="O10" s="36">
        <f>COUNTIF('REKOD PRESTASI MURID'!$F$11:$F$70,5)</f>
        <v>10</v>
      </c>
      <c r="P10" s="36">
        <f>COUNTIF('REKOD PRESTASI MURID'!$F$11:$F$70,6)</f>
        <v>10</v>
      </c>
      <c r="Q10" s="50"/>
    </row>
    <row r="11" spans="1:17">
      <c r="A11" s="50"/>
      <c r="B11" s="50"/>
      <c r="C11" s="50"/>
      <c r="D11" s="50"/>
      <c r="E11" s="50"/>
      <c r="F11" s="50"/>
      <c r="G11" s="50"/>
      <c r="H11" s="50"/>
      <c r="I11" s="50"/>
      <c r="J11" s="50"/>
      <c r="K11" s="50"/>
      <c r="L11" s="50"/>
      <c r="M11" s="50"/>
      <c r="N11" s="50"/>
      <c r="O11" s="50"/>
      <c r="P11" s="50"/>
      <c r="Q11" s="50"/>
    </row>
    <row r="12" spans="1:17">
      <c r="A12" s="50"/>
      <c r="B12" s="50"/>
      <c r="C12" s="50"/>
      <c r="D12" s="50"/>
      <c r="E12" s="50"/>
      <c r="F12" s="35"/>
      <c r="G12" s="35"/>
      <c r="H12" s="35"/>
      <c r="I12" s="50"/>
      <c r="J12" s="35"/>
      <c r="K12" s="35"/>
      <c r="L12" s="35"/>
      <c r="M12" s="35"/>
      <c r="N12" s="35"/>
      <c r="O12" s="35"/>
      <c r="P12" s="35"/>
      <c r="Q12" s="50"/>
    </row>
    <row r="13" spans="1:17">
      <c r="A13" s="50"/>
      <c r="B13" s="50"/>
      <c r="C13" s="50"/>
      <c r="D13" s="50"/>
      <c r="E13" s="50"/>
      <c r="F13" s="35"/>
      <c r="G13" s="35"/>
      <c r="H13" s="35"/>
      <c r="I13" s="50"/>
      <c r="J13" s="35"/>
      <c r="K13" s="35"/>
      <c r="L13" s="35"/>
      <c r="M13" s="35"/>
      <c r="N13" s="35"/>
      <c r="O13" s="35"/>
      <c r="P13" s="35"/>
      <c r="Q13" s="50"/>
    </row>
    <row r="14" spans="1:17">
      <c r="A14" s="50"/>
      <c r="B14" s="50"/>
      <c r="C14" s="50"/>
      <c r="D14" s="50"/>
      <c r="E14" s="50"/>
      <c r="F14" s="35"/>
      <c r="G14" s="35"/>
      <c r="H14" s="35"/>
      <c r="I14" s="50"/>
      <c r="J14" s="35"/>
      <c r="K14" s="35"/>
      <c r="L14" s="35"/>
      <c r="M14" s="35"/>
      <c r="N14" s="35"/>
      <c r="O14" s="35"/>
      <c r="P14" s="35"/>
      <c r="Q14" s="50"/>
    </row>
    <row r="15" spans="1:17">
      <c r="A15" s="50"/>
      <c r="B15" s="50"/>
      <c r="C15" s="50"/>
      <c r="D15" s="50"/>
      <c r="E15" s="50"/>
      <c r="F15" s="35"/>
      <c r="G15" s="35"/>
      <c r="H15" s="35"/>
      <c r="I15" s="50"/>
      <c r="J15" s="35"/>
      <c r="K15" s="35"/>
      <c r="L15" s="35"/>
      <c r="M15" s="35"/>
      <c r="N15" s="35"/>
      <c r="O15" s="35"/>
      <c r="P15" s="35"/>
      <c r="Q15" s="50"/>
    </row>
    <row r="16" spans="1:17">
      <c r="A16" s="50"/>
      <c r="B16" s="50"/>
      <c r="C16" s="50"/>
      <c r="D16" s="50"/>
      <c r="E16" s="50"/>
      <c r="F16" s="35"/>
      <c r="G16" s="35"/>
      <c r="H16" s="35"/>
      <c r="I16" s="50"/>
      <c r="J16" s="50"/>
      <c r="K16" s="50"/>
      <c r="L16" s="50"/>
      <c r="M16" s="50"/>
      <c r="N16" s="35"/>
      <c r="O16" s="35"/>
      <c r="P16" s="35"/>
      <c r="Q16" s="50"/>
    </row>
    <row r="17" spans="1:23">
      <c r="A17" s="50"/>
      <c r="B17" s="50"/>
      <c r="C17" s="50"/>
      <c r="D17" s="50"/>
      <c r="E17" s="50"/>
      <c r="F17" s="35"/>
      <c r="G17" s="35"/>
      <c r="H17" s="35"/>
      <c r="I17" s="50"/>
      <c r="J17" s="50"/>
      <c r="K17" s="50"/>
      <c r="L17" s="50"/>
      <c r="M17" s="50"/>
      <c r="N17" s="35"/>
      <c r="O17" s="35"/>
      <c r="P17" s="35"/>
      <c r="Q17" s="50"/>
    </row>
    <row r="18" spans="1:23">
      <c r="A18" s="50"/>
      <c r="B18" s="50"/>
      <c r="C18" s="50"/>
      <c r="D18" s="50"/>
      <c r="E18" s="50"/>
      <c r="F18" s="35"/>
      <c r="G18" s="35"/>
      <c r="H18" s="35"/>
      <c r="I18" s="50"/>
      <c r="J18" s="50"/>
      <c r="K18" s="50"/>
      <c r="L18" s="50"/>
      <c r="M18" s="50"/>
      <c r="N18" s="35"/>
      <c r="O18" s="35"/>
      <c r="P18" s="35"/>
      <c r="Q18" s="50"/>
      <c r="W18" s="53"/>
    </row>
    <row r="19" spans="1:23">
      <c r="A19" s="50"/>
      <c r="B19" s="50"/>
      <c r="C19" s="50"/>
      <c r="D19" s="50"/>
      <c r="E19" s="50"/>
      <c r="F19" s="50"/>
      <c r="G19" s="50"/>
      <c r="H19" s="50"/>
      <c r="I19" s="50"/>
      <c r="J19" s="50"/>
      <c r="K19" s="50"/>
      <c r="L19" s="50"/>
      <c r="M19" s="50"/>
      <c r="N19" s="35"/>
      <c r="O19" s="35"/>
      <c r="P19" s="35"/>
      <c r="Q19" s="50"/>
    </row>
    <row r="20" spans="1:23">
      <c r="A20" s="50"/>
      <c r="B20" s="50"/>
      <c r="C20" s="50"/>
      <c r="D20" s="50"/>
      <c r="E20" s="50"/>
      <c r="F20" s="50"/>
      <c r="G20" s="50"/>
      <c r="H20" s="50"/>
      <c r="I20" s="50"/>
      <c r="J20" s="50"/>
      <c r="K20" s="50"/>
      <c r="L20" s="50"/>
      <c r="M20" s="50"/>
      <c r="N20" s="50"/>
      <c r="O20" s="50"/>
      <c r="P20" s="50"/>
      <c r="Q20" s="50"/>
    </row>
    <row r="21" spans="1:23">
      <c r="A21" s="50"/>
      <c r="B21" s="50"/>
      <c r="C21" s="50"/>
      <c r="D21" s="50"/>
      <c r="E21" s="50"/>
      <c r="F21" s="50"/>
      <c r="G21" s="50"/>
      <c r="H21" s="50"/>
      <c r="I21" s="50"/>
      <c r="J21" s="50"/>
      <c r="K21" s="50"/>
      <c r="L21" s="50"/>
      <c r="M21" s="50"/>
      <c r="N21" s="50"/>
      <c r="O21" s="50"/>
      <c r="P21" s="50"/>
      <c r="Q21" s="50"/>
    </row>
    <row r="22" spans="1:23">
      <c r="A22" s="50"/>
      <c r="B22" s="50"/>
      <c r="C22" s="50"/>
      <c r="D22" s="50"/>
      <c r="E22" s="50"/>
      <c r="F22" s="50"/>
      <c r="G22" s="50"/>
      <c r="H22" s="50"/>
      <c r="I22" s="50"/>
      <c r="J22" s="50"/>
      <c r="K22" s="50"/>
      <c r="L22" s="50"/>
      <c r="M22" s="50"/>
      <c r="N22" s="50"/>
      <c r="O22" s="50"/>
      <c r="P22" s="50"/>
      <c r="Q22" s="50"/>
    </row>
    <row r="23" spans="1:23">
      <c r="A23" s="50"/>
      <c r="B23" s="52"/>
      <c r="C23" s="58"/>
      <c r="D23" s="51"/>
      <c r="E23" s="51"/>
      <c r="F23" s="41" t="s">
        <v>27</v>
      </c>
      <c r="G23" s="42">
        <f>SUM(C10:H10)</f>
        <v>60</v>
      </c>
      <c r="H23" s="41" t="s">
        <v>28</v>
      </c>
      <c r="I23" s="50"/>
      <c r="J23" s="50"/>
      <c r="K23" s="50"/>
      <c r="L23" s="50"/>
      <c r="M23" s="50"/>
      <c r="N23" s="41" t="s">
        <v>27</v>
      </c>
      <c r="O23" s="42">
        <f>SUM(K10:P10)</f>
        <v>60</v>
      </c>
      <c r="P23" s="41" t="s">
        <v>28</v>
      </c>
      <c r="Q23" s="50"/>
    </row>
    <row r="24" spans="1:23" ht="15.95" customHeight="1">
      <c r="A24" s="56"/>
      <c r="B24" s="16"/>
      <c r="C24" s="16"/>
      <c r="D24" s="16"/>
      <c r="E24" s="16"/>
      <c r="F24" s="56"/>
      <c r="G24" s="16"/>
      <c r="H24" s="16"/>
      <c r="I24" s="56"/>
      <c r="J24" s="56"/>
      <c r="K24" s="56"/>
      <c r="L24" s="56"/>
      <c r="M24" s="56"/>
      <c r="N24" s="56"/>
      <c r="O24" s="11"/>
      <c r="P24" s="16"/>
      <c r="Q24" s="16"/>
    </row>
    <row r="25" spans="1:23" ht="33.75" customHeight="1">
      <c r="A25" s="56"/>
      <c r="B25" s="16"/>
      <c r="C25" s="16"/>
      <c r="D25" s="16"/>
      <c r="E25" s="16"/>
      <c r="F25" s="56"/>
      <c r="G25" s="16"/>
      <c r="H25" s="218"/>
      <c r="I25" s="56"/>
      <c r="J25" s="56"/>
      <c r="K25" s="56"/>
      <c r="L25" s="56"/>
      <c r="M25" s="56"/>
      <c r="N25" s="56"/>
      <c r="O25" s="16"/>
      <c r="P25" s="218"/>
      <c r="Q25" s="16"/>
    </row>
    <row r="26" spans="1:23" ht="15.95" customHeight="1">
      <c r="A26" s="56"/>
      <c r="B26" s="56"/>
      <c r="C26" s="56"/>
      <c r="D26" s="56"/>
      <c r="E26" s="56"/>
      <c r="F26" s="56"/>
      <c r="G26" s="16"/>
      <c r="H26" s="218"/>
      <c r="I26" s="56"/>
      <c r="J26" s="56"/>
      <c r="K26" s="56"/>
      <c r="L26" s="56"/>
      <c r="M26" s="56"/>
      <c r="N26" s="56"/>
      <c r="O26" s="16"/>
      <c r="P26" s="218"/>
      <c r="Q26" s="16"/>
    </row>
    <row r="27" spans="1:23" ht="18.75">
      <c r="A27" s="56"/>
      <c r="B27" s="57" t="str">
        <f>'LAPORAN MURID (INDIVIDU)'!D25</f>
        <v>1.5.1 1.5.2</v>
      </c>
      <c r="C27" s="11"/>
      <c r="D27" s="11"/>
      <c r="E27" s="11"/>
      <c r="F27" s="11"/>
      <c r="G27" s="11"/>
      <c r="H27" s="14" t="str">
        <f>'LAPORAN MURID (INDIVIDU)'!C23</f>
        <v>MENDENGAR DAN BERTUTUR</v>
      </c>
      <c r="I27" s="56"/>
      <c r="J27" s="166" t="str">
        <f>'REKOD PRESTASI MURID'!H10</f>
        <v>DT</v>
      </c>
      <c r="K27" s="167"/>
      <c r="L27" s="167"/>
      <c r="M27" s="167"/>
      <c r="N27" s="167"/>
      <c r="O27" s="167"/>
      <c r="P27" s="168" t="s">
        <v>53</v>
      </c>
      <c r="Q27" s="16"/>
    </row>
    <row r="28" spans="1:23">
      <c r="A28" s="50"/>
      <c r="B28" s="40" t="s">
        <v>15</v>
      </c>
      <c r="C28" s="39" t="s">
        <v>21</v>
      </c>
      <c r="D28" s="39" t="s">
        <v>22</v>
      </c>
      <c r="E28" s="39" t="s">
        <v>23</v>
      </c>
      <c r="F28" s="39" t="s">
        <v>24</v>
      </c>
      <c r="G28" s="39" t="s">
        <v>25</v>
      </c>
      <c r="H28" s="39" t="s">
        <v>26</v>
      </c>
      <c r="I28" s="50"/>
      <c r="J28" s="40" t="s">
        <v>15</v>
      </c>
      <c r="K28" s="39" t="s">
        <v>21</v>
      </c>
      <c r="L28" s="39" t="s">
        <v>22</v>
      </c>
      <c r="M28" s="39" t="s">
        <v>23</v>
      </c>
      <c r="N28" s="39" t="s">
        <v>24</v>
      </c>
      <c r="O28" s="39" t="s">
        <v>25</v>
      </c>
      <c r="P28" s="39" t="s">
        <v>26</v>
      </c>
      <c r="Q28" s="50"/>
    </row>
    <row r="29" spans="1:23">
      <c r="A29" s="50"/>
      <c r="B29" s="36" t="s">
        <v>20</v>
      </c>
      <c r="C29" s="36">
        <f>COUNTIF('REKOD PRESTASI MURID'!$G$11:$G$70,1)</f>
        <v>1</v>
      </c>
      <c r="D29" s="36">
        <f>COUNTIF('REKOD PRESTASI MURID'!$G$11:$G$70,2)</f>
        <v>0</v>
      </c>
      <c r="E29" s="36">
        <f>COUNTIF('REKOD PRESTASI MURID'!$G$11:$G$70,3)</f>
        <v>10</v>
      </c>
      <c r="F29" s="36">
        <f>COUNTIF('REKOD PRESTASI MURID'!$G$11:$G$70,4)</f>
        <v>9</v>
      </c>
      <c r="G29" s="36">
        <f>COUNTIF('REKOD PRESTASI MURID'!$G$11:$G$70,5)</f>
        <v>30</v>
      </c>
      <c r="H29" s="36">
        <f>COUNTIF('REKOD PRESTASI MURID'!$G$11:$G$70,6)</f>
        <v>10</v>
      </c>
      <c r="I29" s="50"/>
      <c r="J29" s="36" t="s">
        <v>20</v>
      </c>
      <c r="K29" s="36">
        <f>COUNTIF('REKOD PRESTASI MURID'!$H$11:$H$70,1)</f>
        <v>1</v>
      </c>
      <c r="L29" s="36">
        <f>COUNTIF('REKOD PRESTASI MURID'!$H$11:$H$70,2)</f>
        <v>0</v>
      </c>
      <c r="M29" s="36">
        <f>COUNTIF('REKOD PRESTASI MURID'!$H$11:$H$70,3)</f>
        <v>0</v>
      </c>
      <c r="N29" s="36">
        <f>COUNTIF('REKOD PRESTASI MURID'!$H$11:$H$70,4)</f>
        <v>10</v>
      </c>
      <c r="O29" s="36">
        <f>COUNTIF('REKOD PRESTASI MURID'!$H$11:$H$70,5)</f>
        <v>39</v>
      </c>
      <c r="P29" s="36">
        <f>COUNTIF('REKOD PRESTASI MURID'!$H$11:$H$70,6)</f>
        <v>10</v>
      </c>
      <c r="Q29" s="50"/>
    </row>
    <row r="30" spans="1:23">
      <c r="A30" s="50"/>
      <c r="B30" s="61"/>
      <c r="C30" s="61"/>
      <c r="D30" s="61"/>
      <c r="E30" s="61"/>
      <c r="F30" s="61"/>
      <c r="G30" s="61"/>
      <c r="H30" s="61"/>
      <c r="I30" s="50"/>
      <c r="J30" s="61"/>
      <c r="K30" s="61"/>
      <c r="L30" s="61"/>
      <c r="M30" s="61"/>
      <c r="N30" s="61"/>
      <c r="O30" s="61"/>
      <c r="P30" s="61"/>
      <c r="Q30" s="50"/>
    </row>
    <row r="31" spans="1:23">
      <c r="A31" s="50"/>
      <c r="B31" s="61"/>
      <c r="C31" s="61"/>
      <c r="D31" s="61"/>
      <c r="E31" s="61"/>
      <c r="F31" s="61"/>
      <c r="G31" s="61"/>
      <c r="H31" s="61"/>
      <c r="I31" s="50"/>
      <c r="J31" s="61"/>
      <c r="K31" s="61"/>
      <c r="L31" s="61"/>
      <c r="M31" s="61"/>
      <c r="N31" s="61"/>
      <c r="O31" s="61"/>
      <c r="P31" s="61"/>
      <c r="Q31" s="50"/>
    </row>
    <row r="32" spans="1:23">
      <c r="A32" s="50"/>
      <c r="B32" s="61"/>
      <c r="C32" s="61"/>
      <c r="D32" s="61"/>
      <c r="E32" s="61"/>
      <c r="F32" s="61"/>
      <c r="G32" s="61"/>
      <c r="H32" s="61"/>
      <c r="I32" s="50"/>
      <c r="J32" s="61"/>
      <c r="K32" s="61"/>
      <c r="L32" s="61"/>
      <c r="M32" s="61"/>
      <c r="N32" s="61"/>
      <c r="O32" s="61"/>
      <c r="P32" s="61"/>
      <c r="Q32" s="50"/>
    </row>
    <row r="33" spans="1:17">
      <c r="A33" s="50"/>
      <c r="B33" s="61"/>
      <c r="C33" s="61"/>
      <c r="D33" s="61"/>
      <c r="E33" s="61"/>
      <c r="F33" s="61"/>
      <c r="G33" s="61"/>
      <c r="H33" s="61"/>
      <c r="I33" s="50"/>
      <c r="J33" s="61"/>
      <c r="K33" s="61"/>
      <c r="L33" s="61"/>
      <c r="M33" s="61"/>
      <c r="N33" s="61"/>
      <c r="O33" s="61"/>
      <c r="P33" s="61"/>
      <c r="Q33" s="50"/>
    </row>
    <row r="34" spans="1:17">
      <c r="A34" s="50"/>
      <c r="B34" s="61"/>
      <c r="C34" s="61"/>
      <c r="D34" s="61"/>
      <c r="E34" s="61"/>
      <c r="F34" s="61"/>
      <c r="G34" s="61"/>
      <c r="H34" s="61"/>
      <c r="I34" s="50"/>
      <c r="J34" s="61"/>
      <c r="K34" s="61"/>
      <c r="L34" s="61"/>
      <c r="M34" s="61"/>
      <c r="N34" s="61"/>
      <c r="O34" s="61"/>
      <c r="P34" s="61"/>
      <c r="Q34" s="50"/>
    </row>
    <row r="35" spans="1:17">
      <c r="A35" s="50"/>
      <c r="B35" s="61"/>
      <c r="C35" s="61"/>
      <c r="D35" s="61"/>
      <c r="E35" s="61"/>
      <c r="F35" s="61"/>
      <c r="G35" s="61"/>
      <c r="H35" s="61"/>
      <c r="I35" s="50"/>
      <c r="J35" s="61"/>
      <c r="K35" s="61"/>
      <c r="L35" s="61"/>
      <c r="M35" s="61"/>
      <c r="N35" s="61"/>
      <c r="O35" s="61"/>
      <c r="P35" s="61"/>
      <c r="Q35" s="50"/>
    </row>
    <row r="36" spans="1:17">
      <c r="A36" s="50"/>
      <c r="B36" s="61"/>
      <c r="C36" s="61"/>
      <c r="D36" s="61"/>
      <c r="E36" s="61"/>
      <c r="F36" s="61"/>
      <c r="G36" s="61"/>
      <c r="H36" s="61"/>
      <c r="I36" s="50"/>
      <c r="J36" s="61"/>
      <c r="K36" s="61"/>
      <c r="L36" s="61"/>
      <c r="M36" s="61"/>
      <c r="N36" s="61"/>
      <c r="O36" s="61"/>
      <c r="P36" s="61"/>
      <c r="Q36" s="50"/>
    </row>
    <row r="37" spans="1:17">
      <c r="A37" s="50"/>
      <c r="B37" s="61"/>
      <c r="C37" s="61"/>
      <c r="D37" s="61"/>
      <c r="E37" s="61"/>
      <c r="F37" s="61"/>
      <c r="G37" s="61"/>
      <c r="H37" s="61"/>
      <c r="I37" s="50"/>
      <c r="J37" s="61"/>
      <c r="K37" s="61"/>
      <c r="L37" s="61"/>
      <c r="M37" s="61"/>
      <c r="N37" s="61"/>
      <c r="O37" s="61"/>
      <c r="P37" s="61"/>
      <c r="Q37" s="50"/>
    </row>
    <row r="38" spans="1:17">
      <c r="A38" s="50"/>
      <c r="B38" s="61"/>
      <c r="C38" s="61"/>
      <c r="D38" s="61"/>
      <c r="E38" s="61"/>
      <c r="F38" s="61"/>
      <c r="G38" s="61"/>
      <c r="H38" s="61"/>
      <c r="I38" s="50"/>
      <c r="J38" s="61"/>
      <c r="K38" s="61"/>
      <c r="L38" s="61"/>
      <c r="M38" s="61"/>
      <c r="N38" s="61"/>
      <c r="O38" s="61"/>
      <c r="P38" s="61"/>
      <c r="Q38" s="50"/>
    </row>
    <row r="39" spans="1:17">
      <c r="A39" s="50"/>
      <c r="B39" s="61"/>
      <c r="C39" s="61"/>
      <c r="D39" s="61"/>
      <c r="E39" s="61"/>
      <c r="F39" s="61"/>
      <c r="G39" s="61"/>
      <c r="H39" s="61"/>
      <c r="I39" s="50"/>
      <c r="J39" s="61"/>
      <c r="K39" s="61"/>
      <c r="L39" s="61"/>
      <c r="M39" s="61"/>
      <c r="N39" s="61"/>
      <c r="O39" s="61"/>
      <c r="P39" s="61"/>
      <c r="Q39" s="50"/>
    </row>
    <row r="40" spans="1:17">
      <c r="A40" s="50"/>
      <c r="B40" s="61"/>
      <c r="C40" s="61"/>
      <c r="D40" s="61"/>
      <c r="E40" s="61"/>
      <c r="F40" s="61"/>
      <c r="G40" s="61"/>
      <c r="H40" s="61"/>
      <c r="I40" s="50"/>
      <c r="J40" s="61"/>
      <c r="K40" s="61"/>
      <c r="L40" s="61"/>
      <c r="M40" s="61"/>
      <c r="N40" s="61"/>
      <c r="O40" s="61"/>
      <c r="P40" s="61"/>
      <c r="Q40" s="50"/>
    </row>
    <row r="41" spans="1:17">
      <c r="A41" s="50"/>
      <c r="B41" s="61"/>
      <c r="C41" s="61"/>
      <c r="D41" s="61"/>
      <c r="E41" s="61"/>
      <c r="F41" s="61"/>
      <c r="G41" s="61"/>
      <c r="H41" s="61"/>
      <c r="I41" s="50"/>
      <c r="J41" s="61"/>
      <c r="K41" s="61"/>
      <c r="L41" s="61"/>
      <c r="M41" s="61"/>
      <c r="N41" s="61"/>
      <c r="O41" s="61"/>
      <c r="P41" s="61"/>
      <c r="Q41" s="50"/>
    </row>
    <row r="42" spans="1:17">
      <c r="A42" s="50"/>
      <c r="B42" s="61"/>
      <c r="C42" s="61"/>
      <c r="D42" s="61"/>
      <c r="E42" s="61"/>
      <c r="F42" s="41" t="s">
        <v>27</v>
      </c>
      <c r="G42" s="42">
        <f>SUM(C29:H29)</f>
        <v>60</v>
      </c>
      <c r="H42" s="41" t="s">
        <v>28</v>
      </c>
      <c r="I42" s="62"/>
      <c r="J42" s="61"/>
      <c r="K42" s="61"/>
      <c r="L42" s="61"/>
      <c r="M42" s="61"/>
      <c r="N42" s="41" t="s">
        <v>27</v>
      </c>
      <c r="O42" s="42">
        <f>SUM(K29:P29)</f>
        <v>60</v>
      </c>
      <c r="P42" s="41" t="s">
        <v>28</v>
      </c>
      <c r="Q42" s="50"/>
    </row>
    <row r="43" spans="1:17" ht="16.5" customHeight="1">
      <c r="A43" s="50"/>
      <c r="B43" s="50"/>
      <c r="C43" s="50"/>
      <c r="D43" s="50"/>
      <c r="E43" s="50"/>
      <c r="F43" s="50"/>
      <c r="G43" s="62"/>
      <c r="H43" s="215"/>
      <c r="I43" s="62"/>
      <c r="J43" s="50"/>
      <c r="K43" s="50"/>
      <c r="L43" s="50"/>
      <c r="M43" s="50"/>
      <c r="N43" s="50"/>
      <c r="O43" s="51"/>
      <c r="P43" s="216"/>
      <c r="Q43" s="50"/>
    </row>
    <row r="44" spans="1:17" ht="33.75" customHeight="1">
      <c r="A44" s="50"/>
      <c r="B44" s="50"/>
      <c r="C44" s="50"/>
      <c r="D44" s="50"/>
      <c r="E44" s="50"/>
      <c r="F44" s="50"/>
      <c r="G44" s="62"/>
      <c r="H44" s="215"/>
      <c r="I44" s="62"/>
      <c r="J44" s="50"/>
      <c r="K44" s="50"/>
      <c r="L44" s="50"/>
      <c r="M44" s="50"/>
      <c r="N44" s="50"/>
      <c r="O44" s="51"/>
      <c r="P44" s="216"/>
      <c r="Q44" s="50"/>
    </row>
    <row r="45" spans="1:17" ht="18.75">
      <c r="A45" s="50"/>
      <c r="B45" s="121" t="str">
        <f>'REKOD PRESTASI MURID'!I10</f>
        <v>2.2.3
2.3.1
2.3.2</v>
      </c>
      <c r="C45" s="11"/>
      <c r="D45" s="11"/>
      <c r="E45" s="11"/>
      <c r="F45" s="60"/>
      <c r="G45" s="63"/>
      <c r="H45" s="14" t="str">
        <f>'LAPORAN MURID (INDIVIDU)'!C27</f>
        <v>MEMBACA</v>
      </c>
      <c r="I45" s="62"/>
      <c r="J45" s="64" t="str">
        <f>'REKOD PRESTASI MURID'!J10</f>
        <v>2.4.1 
2.4.2
2.4.3</v>
      </c>
      <c r="K45" s="11"/>
      <c r="L45" s="11"/>
      <c r="M45" s="11"/>
      <c r="N45" s="60"/>
      <c r="O45" s="59"/>
      <c r="P45" s="14" t="str">
        <f>'LAPORAN MURID (INDIVIDU)'!C27</f>
        <v>MEMBACA</v>
      </c>
      <c r="Q45" s="50"/>
    </row>
    <row r="46" spans="1:17">
      <c r="A46" s="50"/>
      <c r="B46" s="40" t="s">
        <v>15</v>
      </c>
      <c r="C46" s="39" t="s">
        <v>21</v>
      </c>
      <c r="D46" s="39" t="s">
        <v>22</v>
      </c>
      <c r="E46" s="39" t="s">
        <v>23</v>
      </c>
      <c r="F46" s="39" t="s">
        <v>24</v>
      </c>
      <c r="G46" s="39" t="s">
        <v>25</v>
      </c>
      <c r="H46" s="39" t="s">
        <v>26</v>
      </c>
      <c r="I46" s="50"/>
      <c r="J46" s="40" t="s">
        <v>15</v>
      </c>
      <c r="K46" s="39" t="s">
        <v>21</v>
      </c>
      <c r="L46" s="39" t="s">
        <v>22</v>
      </c>
      <c r="M46" s="39" t="s">
        <v>23</v>
      </c>
      <c r="N46" s="39" t="s">
        <v>24</v>
      </c>
      <c r="O46" s="39" t="s">
        <v>25</v>
      </c>
      <c r="P46" s="39" t="s">
        <v>26</v>
      </c>
      <c r="Q46" s="50"/>
    </row>
    <row r="47" spans="1:17">
      <c r="A47" s="50"/>
      <c r="B47" s="36" t="s">
        <v>20</v>
      </c>
      <c r="C47" s="36">
        <f>COUNTIF('REKOD PRESTASI MURID'!$I$11:$I$70,1)</f>
        <v>0</v>
      </c>
      <c r="D47" s="36">
        <f>COUNTIF('REKOD PRESTASI MURID'!$I$11:$I$70,2)</f>
        <v>0</v>
      </c>
      <c r="E47" s="36">
        <f>COUNTIF('REKOD PRESTASI MURID'!$I$11:$I$70,3)</f>
        <v>10</v>
      </c>
      <c r="F47" s="36">
        <f>COUNTIF('REKOD PRESTASI MURID'!$I$11:$I$70,4)</f>
        <v>30</v>
      </c>
      <c r="G47" s="36">
        <f>COUNTIF('REKOD PRESTASI MURID'!$I$11:$I$70,5)</f>
        <v>10</v>
      </c>
      <c r="H47" s="36">
        <f>COUNTIF('REKOD PRESTASI MURID'!$I$11:$I$70,6)</f>
        <v>10</v>
      </c>
      <c r="I47" s="50"/>
      <c r="J47" s="36" t="s">
        <v>20</v>
      </c>
      <c r="K47" s="36">
        <f>COUNTIF('REKOD PRESTASI MURID'!$J$11:$J$70,1)</f>
        <v>0</v>
      </c>
      <c r="L47" s="36">
        <f>COUNTIF('REKOD PRESTASI MURID'!$J$11:$J$70,2)</f>
        <v>0</v>
      </c>
      <c r="M47" s="36">
        <f>COUNTIF('REKOD PRESTASI MURID'!$J$11:$J$70,3)</f>
        <v>10</v>
      </c>
      <c r="N47" s="36">
        <f>COUNTIF('REKOD PRESTASI MURID'!$J$11:$J$70,4)</f>
        <v>30</v>
      </c>
      <c r="O47" s="36">
        <f>COUNTIF('REKOD PRESTASI MURID'!$J$11:$J$70,5)</f>
        <v>10</v>
      </c>
      <c r="P47" s="36">
        <f>COUNTIF('REKOD PRESTASI MURID'!$J$11:$J$70,6)</f>
        <v>10</v>
      </c>
      <c r="Q47" s="50"/>
    </row>
    <row r="48" spans="1:17">
      <c r="A48" s="50"/>
      <c r="B48" s="61"/>
      <c r="C48" s="61"/>
      <c r="D48" s="61"/>
      <c r="E48" s="61"/>
      <c r="F48" s="61"/>
      <c r="G48" s="61"/>
      <c r="H48" s="61"/>
      <c r="I48" s="50"/>
      <c r="J48" s="61"/>
      <c r="K48" s="61"/>
      <c r="L48" s="61"/>
      <c r="M48" s="61"/>
      <c r="N48" s="61"/>
      <c r="O48" s="61"/>
      <c r="P48" s="61"/>
      <c r="Q48" s="50"/>
    </row>
    <row r="49" spans="1:17">
      <c r="A49" s="50"/>
      <c r="B49" s="61"/>
      <c r="C49" s="61"/>
      <c r="D49" s="61"/>
      <c r="E49" s="61"/>
      <c r="F49" s="61"/>
      <c r="G49" s="61"/>
      <c r="H49" s="61"/>
      <c r="I49" s="50"/>
      <c r="J49" s="61"/>
      <c r="K49" s="61"/>
      <c r="L49" s="61"/>
      <c r="M49" s="61"/>
      <c r="N49" s="61"/>
      <c r="O49" s="61"/>
      <c r="P49" s="61"/>
      <c r="Q49" s="50"/>
    </row>
    <row r="50" spans="1:17">
      <c r="A50" s="50"/>
      <c r="B50" s="61"/>
      <c r="C50" s="61"/>
      <c r="D50" s="61"/>
      <c r="E50" s="61"/>
      <c r="F50" s="61"/>
      <c r="G50" s="61"/>
      <c r="H50" s="61"/>
      <c r="I50" s="50"/>
      <c r="J50" s="61"/>
      <c r="K50" s="61"/>
      <c r="L50" s="61"/>
      <c r="M50" s="61"/>
      <c r="N50" s="61"/>
      <c r="O50" s="61"/>
      <c r="P50" s="61"/>
      <c r="Q50" s="50"/>
    </row>
    <row r="51" spans="1:17">
      <c r="A51" s="50"/>
      <c r="B51" s="61"/>
      <c r="C51" s="61"/>
      <c r="D51" s="61"/>
      <c r="E51" s="61"/>
      <c r="F51" s="61"/>
      <c r="G51" s="61"/>
      <c r="H51" s="61"/>
      <c r="I51" s="50"/>
      <c r="J51" s="61"/>
      <c r="K51" s="61"/>
      <c r="L51" s="61"/>
      <c r="M51" s="61"/>
      <c r="N51" s="61"/>
      <c r="O51" s="61"/>
      <c r="P51" s="61"/>
      <c r="Q51" s="50"/>
    </row>
    <row r="52" spans="1:17">
      <c r="A52" s="50"/>
      <c r="B52" s="61"/>
      <c r="C52" s="61"/>
      <c r="D52" s="61"/>
      <c r="E52" s="61"/>
      <c r="F52" s="61"/>
      <c r="G52" s="61"/>
      <c r="H52" s="61"/>
      <c r="I52" s="50"/>
      <c r="J52" s="61"/>
      <c r="K52" s="61"/>
      <c r="L52" s="61"/>
      <c r="M52" s="61"/>
      <c r="N52" s="61"/>
      <c r="O52" s="61"/>
      <c r="P52" s="61"/>
      <c r="Q52" s="50"/>
    </row>
    <row r="53" spans="1:17">
      <c r="A53" s="50"/>
      <c r="B53" s="61"/>
      <c r="C53" s="61"/>
      <c r="D53" s="61"/>
      <c r="E53" s="61"/>
      <c r="F53" s="61"/>
      <c r="G53" s="61"/>
      <c r="H53" s="61"/>
      <c r="I53" s="50"/>
      <c r="J53" s="61"/>
      <c r="K53" s="61"/>
      <c r="L53" s="61"/>
      <c r="M53" s="61"/>
      <c r="N53" s="61"/>
      <c r="O53" s="61"/>
      <c r="P53" s="61"/>
      <c r="Q53" s="50"/>
    </row>
    <row r="54" spans="1:17">
      <c r="A54" s="50"/>
      <c r="B54" s="61"/>
      <c r="C54" s="61"/>
      <c r="D54" s="61"/>
      <c r="E54" s="61"/>
      <c r="F54" s="61"/>
      <c r="G54" s="61"/>
      <c r="H54" s="61"/>
      <c r="I54" s="50"/>
      <c r="J54" s="61"/>
      <c r="K54" s="61"/>
      <c r="L54" s="61"/>
      <c r="M54" s="61"/>
      <c r="N54" s="61"/>
      <c r="O54" s="61"/>
      <c r="P54" s="61"/>
      <c r="Q54" s="50"/>
    </row>
    <row r="55" spans="1:17">
      <c r="A55" s="50"/>
      <c r="B55" s="61"/>
      <c r="C55" s="61"/>
      <c r="D55" s="61"/>
      <c r="E55" s="61"/>
      <c r="F55" s="61"/>
      <c r="G55" s="61"/>
      <c r="H55" s="61"/>
      <c r="I55" s="50"/>
      <c r="J55" s="61"/>
      <c r="K55" s="61"/>
      <c r="L55" s="61"/>
      <c r="M55" s="61"/>
      <c r="N55" s="61"/>
      <c r="O55" s="61"/>
      <c r="P55" s="61"/>
      <c r="Q55" s="50"/>
    </row>
    <row r="56" spans="1:17">
      <c r="A56" s="50"/>
      <c r="B56" s="61"/>
      <c r="C56" s="61"/>
      <c r="D56" s="61"/>
      <c r="E56" s="61"/>
      <c r="F56" s="61"/>
      <c r="G56" s="61"/>
      <c r="H56" s="61"/>
      <c r="I56" s="50"/>
      <c r="J56" s="61"/>
      <c r="K56" s="61"/>
      <c r="L56" s="61"/>
      <c r="M56" s="61"/>
      <c r="N56" s="61"/>
      <c r="O56" s="61"/>
      <c r="P56" s="61"/>
      <c r="Q56" s="50"/>
    </row>
    <row r="57" spans="1:17">
      <c r="A57" s="50"/>
      <c r="B57" s="61"/>
      <c r="C57" s="61"/>
      <c r="D57" s="61"/>
      <c r="E57" s="61"/>
      <c r="F57" s="61"/>
      <c r="G57" s="61"/>
      <c r="H57" s="61"/>
      <c r="I57" s="50"/>
      <c r="J57" s="61"/>
      <c r="K57" s="61"/>
      <c r="L57" s="61"/>
      <c r="M57" s="61"/>
      <c r="N57" s="61"/>
      <c r="O57" s="61"/>
      <c r="P57" s="61"/>
      <c r="Q57" s="50"/>
    </row>
    <row r="58" spans="1:17">
      <c r="A58" s="50"/>
      <c r="B58" s="61"/>
      <c r="C58" s="61"/>
      <c r="D58" s="61"/>
      <c r="E58" s="61"/>
      <c r="F58" s="61"/>
      <c r="G58" s="61"/>
      <c r="H58" s="61"/>
      <c r="I58" s="50"/>
      <c r="J58" s="61"/>
      <c r="K58" s="61"/>
      <c r="L58" s="61"/>
      <c r="M58" s="61"/>
      <c r="N58" s="61"/>
      <c r="O58" s="61"/>
      <c r="P58" s="61"/>
      <c r="Q58" s="50"/>
    </row>
    <row r="59" spans="1:17">
      <c r="A59" s="50"/>
      <c r="B59" s="61"/>
      <c r="C59" s="61"/>
      <c r="D59" s="61"/>
      <c r="E59" s="61"/>
      <c r="F59" s="61"/>
      <c r="G59" s="61"/>
      <c r="H59" s="61"/>
      <c r="I59" s="50"/>
      <c r="J59" s="61"/>
      <c r="K59" s="61"/>
      <c r="L59" s="61"/>
      <c r="M59" s="61"/>
      <c r="N59" s="61"/>
      <c r="O59" s="61"/>
      <c r="P59" s="61"/>
      <c r="Q59" s="50"/>
    </row>
    <row r="60" spans="1:17">
      <c r="A60" s="50"/>
      <c r="B60" s="61"/>
      <c r="C60" s="61"/>
      <c r="D60" s="61"/>
      <c r="E60" s="61"/>
      <c r="F60" s="41" t="s">
        <v>27</v>
      </c>
      <c r="G60" s="42">
        <f>SUM(C47:H47)</f>
        <v>60</v>
      </c>
      <c r="H60" s="41" t="s">
        <v>28</v>
      </c>
      <c r="I60" s="51"/>
      <c r="J60" s="61"/>
      <c r="K60" s="61"/>
      <c r="L60" s="61"/>
      <c r="M60" s="61"/>
      <c r="N60" s="41" t="s">
        <v>27</v>
      </c>
      <c r="O60" s="42">
        <f>SUM(K47:P47)</f>
        <v>60</v>
      </c>
      <c r="P60" s="41" t="s">
        <v>28</v>
      </c>
      <c r="Q60" s="51"/>
    </row>
    <row r="61" spans="1:17">
      <c r="A61" s="50"/>
      <c r="B61" s="50"/>
      <c r="C61" s="50"/>
      <c r="D61" s="50"/>
      <c r="E61" s="50"/>
      <c r="F61" s="50"/>
      <c r="G61" s="51"/>
      <c r="H61" s="216"/>
      <c r="I61" s="51"/>
      <c r="J61" s="50"/>
      <c r="K61" s="50"/>
      <c r="L61" s="50"/>
      <c r="M61" s="50"/>
      <c r="N61" s="50"/>
      <c r="O61" s="51"/>
      <c r="P61" s="216"/>
      <c r="Q61" s="51"/>
    </row>
    <row r="62" spans="1:17" ht="34.5" customHeight="1">
      <c r="A62" s="50"/>
      <c r="B62" s="56"/>
      <c r="C62" s="56"/>
      <c r="D62" s="56"/>
      <c r="E62" s="56"/>
      <c r="F62" s="56"/>
      <c r="G62" s="16"/>
      <c r="H62" s="216"/>
      <c r="I62" s="51"/>
      <c r="J62" s="50"/>
      <c r="K62" s="50"/>
      <c r="L62" s="50"/>
      <c r="M62" s="50"/>
      <c r="N62" s="50"/>
      <c r="O62" s="51"/>
      <c r="P62" s="216"/>
      <c r="Q62" s="51"/>
    </row>
    <row r="63" spans="1:17" ht="18.75">
      <c r="A63" s="50"/>
      <c r="B63" s="64" t="str">
        <f>'REKOD PRESTASI MURID'!K10</f>
        <v>2.5.1 2.5.2 2.5.3 2.6.1 2.6.2</v>
      </c>
      <c r="C63" s="11"/>
      <c r="D63" s="11"/>
      <c r="E63" s="11"/>
      <c r="F63" s="11"/>
      <c r="G63" s="11"/>
      <c r="H63" s="14" t="str">
        <f>'LAPORAN MURID (INDIVIDU)'!C27</f>
        <v>MEMBACA</v>
      </c>
      <c r="I63" s="51"/>
      <c r="J63" s="169" t="str">
        <f>'REKOD PRESTASI MURID'!$L$10</f>
        <v>B</v>
      </c>
      <c r="K63" s="167"/>
      <c r="L63" s="167"/>
      <c r="M63" s="167"/>
      <c r="N63" s="167"/>
      <c r="O63" s="167"/>
      <c r="P63" s="168" t="s">
        <v>53</v>
      </c>
      <c r="Q63" s="51"/>
    </row>
    <row r="64" spans="1:17">
      <c r="A64" s="50"/>
      <c r="B64" s="40" t="s">
        <v>15</v>
      </c>
      <c r="C64" s="39" t="s">
        <v>21</v>
      </c>
      <c r="D64" s="39" t="s">
        <v>22</v>
      </c>
      <c r="E64" s="39" t="s">
        <v>23</v>
      </c>
      <c r="F64" s="39" t="s">
        <v>24</v>
      </c>
      <c r="G64" s="39" t="s">
        <v>25</v>
      </c>
      <c r="H64" s="39" t="s">
        <v>26</v>
      </c>
      <c r="I64" s="50"/>
      <c r="J64" s="40" t="s">
        <v>15</v>
      </c>
      <c r="K64" s="39" t="s">
        <v>21</v>
      </c>
      <c r="L64" s="39" t="s">
        <v>22</v>
      </c>
      <c r="M64" s="39" t="s">
        <v>23</v>
      </c>
      <c r="N64" s="39" t="s">
        <v>24</v>
      </c>
      <c r="O64" s="39" t="s">
        <v>25</v>
      </c>
      <c r="P64" s="39" t="s">
        <v>26</v>
      </c>
      <c r="Q64" s="50"/>
    </row>
    <row r="65" spans="1:17">
      <c r="A65" s="50"/>
      <c r="B65" s="36" t="s">
        <v>20</v>
      </c>
      <c r="C65" s="36">
        <f>COUNTIF('REKOD PRESTASI MURID'!$K$11:$K$70,1)</f>
        <v>0</v>
      </c>
      <c r="D65" s="36">
        <f>COUNTIF('REKOD PRESTASI MURID'!$K$11:$K$70,2)</f>
        <v>0</v>
      </c>
      <c r="E65" s="36">
        <f>COUNTIF('REKOD PRESTASI MURID'!$K$11:$K$70,3)</f>
        <v>10</v>
      </c>
      <c r="F65" s="36">
        <f>COUNTIF('REKOD PRESTASI MURID'!$K$11:$K$70,4)</f>
        <v>10</v>
      </c>
      <c r="G65" s="36">
        <f>COUNTIF('REKOD PRESTASI MURID'!$K$11:$K$70,5)</f>
        <v>30</v>
      </c>
      <c r="H65" s="36">
        <f>COUNTIF('REKOD PRESTASI MURID'!$K$11:$K$70,6)</f>
        <v>10</v>
      </c>
      <c r="I65" s="50"/>
      <c r="J65" s="36" t="s">
        <v>20</v>
      </c>
      <c r="K65" s="36">
        <f>COUNTIF('REKOD PRESTASI MURID'!$L$11:$L$70,1)</f>
        <v>0</v>
      </c>
      <c r="L65" s="36">
        <f>COUNTIF('REKOD PRESTASI MURID'!$L$11:$L$70,2)</f>
        <v>0</v>
      </c>
      <c r="M65" s="36">
        <f>COUNTIF('REKOD PRESTASI MURID'!$L$11:$L$70,3)</f>
        <v>0</v>
      </c>
      <c r="N65" s="36">
        <f>COUNTIF('REKOD PRESTASI MURID'!$L$11:$L$70,4)</f>
        <v>50</v>
      </c>
      <c r="O65" s="36">
        <f>COUNTIF('REKOD PRESTASI MURID'!$L$11:$L$70,5)</f>
        <v>0</v>
      </c>
      <c r="P65" s="36">
        <f>COUNTIF('REKOD PRESTASI MURID'!$L$11:$L$70,6)</f>
        <v>10</v>
      </c>
      <c r="Q65" s="50"/>
    </row>
    <row r="66" spans="1:17">
      <c r="A66" s="50"/>
      <c r="B66" s="61"/>
      <c r="C66" s="61"/>
      <c r="D66" s="61"/>
      <c r="E66" s="61"/>
      <c r="F66" s="61"/>
      <c r="G66" s="61"/>
      <c r="H66" s="61"/>
      <c r="I66" s="50"/>
      <c r="J66" s="61"/>
      <c r="K66" s="61"/>
      <c r="L66" s="61"/>
      <c r="M66" s="61"/>
      <c r="N66" s="61"/>
      <c r="O66" s="61"/>
      <c r="P66" s="61"/>
      <c r="Q66" s="50"/>
    </row>
    <row r="67" spans="1:17">
      <c r="A67" s="50"/>
      <c r="B67" s="61"/>
      <c r="C67" s="61"/>
      <c r="D67" s="61"/>
      <c r="E67" s="61"/>
      <c r="F67" s="61"/>
      <c r="G67" s="61"/>
      <c r="H67" s="61"/>
      <c r="I67" s="50"/>
      <c r="J67" s="61"/>
      <c r="K67" s="61"/>
      <c r="L67" s="61"/>
      <c r="M67" s="61"/>
      <c r="N67" s="37"/>
      <c r="O67" s="37"/>
      <c r="P67" s="37"/>
      <c r="Q67" s="50"/>
    </row>
    <row r="68" spans="1:17">
      <c r="A68" s="50"/>
      <c r="B68" s="61"/>
      <c r="C68" s="61"/>
      <c r="D68" s="61"/>
      <c r="E68" s="61"/>
      <c r="F68" s="61"/>
      <c r="G68" s="61"/>
      <c r="H68" s="61"/>
      <c r="I68" s="50"/>
      <c r="J68" s="61"/>
      <c r="K68" s="61"/>
      <c r="L68" s="61"/>
      <c r="M68" s="61"/>
      <c r="N68" s="37"/>
      <c r="O68" s="37"/>
      <c r="P68" s="37"/>
      <c r="Q68" s="50"/>
    </row>
    <row r="69" spans="1:17">
      <c r="A69" s="50"/>
      <c r="B69" s="61"/>
      <c r="C69" s="61"/>
      <c r="D69" s="61"/>
      <c r="E69" s="61"/>
      <c r="F69" s="61"/>
      <c r="G69" s="61"/>
      <c r="H69" s="61"/>
      <c r="I69" s="50"/>
      <c r="J69" s="61"/>
      <c r="K69" s="61"/>
      <c r="L69" s="61"/>
      <c r="M69" s="61"/>
      <c r="N69" s="37"/>
      <c r="O69" s="37"/>
      <c r="P69" s="37"/>
      <c r="Q69" s="50"/>
    </row>
    <row r="70" spans="1:17">
      <c r="A70" s="50"/>
      <c r="B70" s="61"/>
      <c r="C70" s="61"/>
      <c r="D70" s="61"/>
      <c r="E70" s="61"/>
      <c r="F70" s="61"/>
      <c r="G70" s="61"/>
      <c r="H70" s="61"/>
      <c r="I70" s="50"/>
      <c r="J70" s="61"/>
      <c r="K70" s="61"/>
      <c r="L70" s="61"/>
      <c r="M70" s="61"/>
      <c r="N70" s="37"/>
      <c r="O70" s="37"/>
      <c r="P70" s="37"/>
      <c r="Q70" s="50"/>
    </row>
    <row r="71" spans="1:17">
      <c r="A71" s="50"/>
      <c r="B71" s="61"/>
      <c r="C71" s="61"/>
      <c r="D71" s="61"/>
      <c r="E71" s="61"/>
      <c r="F71" s="61"/>
      <c r="G71" s="61"/>
      <c r="H71" s="61"/>
      <c r="I71" s="50"/>
      <c r="J71" s="61"/>
      <c r="K71" s="61"/>
      <c r="L71" s="61"/>
      <c r="M71" s="61"/>
      <c r="N71" s="37"/>
      <c r="O71" s="37"/>
      <c r="P71" s="37"/>
      <c r="Q71" s="50"/>
    </row>
    <row r="72" spans="1:17">
      <c r="A72" s="50"/>
      <c r="B72" s="61"/>
      <c r="C72" s="61"/>
      <c r="D72" s="61"/>
      <c r="E72" s="61"/>
      <c r="F72" s="61"/>
      <c r="G72" s="61"/>
      <c r="H72" s="61"/>
      <c r="I72" s="50"/>
      <c r="J72" s="61"/>
      <c r="K72" s="61"/>
      <c r="L72" s="61"/>
      <c r="M72" s="61"/>
      <c r="N72" s="37"/>
      <c r="O72" s="37"/>
      <c r="P72" s="37"/>
      <c r="Q72" s="50"/>
    </row>
    <row r="73" spans="1:17">
      <c r="A73" s="50"/>
      <c r="B73" s="61"/>
      <c r="C73" s="61"/>
      <c r="D73" s="61"/>
      <c r="E73" s="61"/>
      <c r="F73" s="61"/>
      <c r="G73" s="61"/>
      <c r="H73" s="61"/>
      <c r="I73" s="50"/>
      <c r="J73" s="61"/>
      <c r="K73" s="61"/>
      <c r="L73" s="61"/>
      <c r="M73" s="61"/>
      <c r="N73" s="37"/>
      <c r="O73" s="37"/>
      <c r="P73" s="37"/>
      <c r="Q73" s="50"/>
    </row>
    <row r="74" spans="1:17">
      <c r="A74" s="50"/>
      <c r="B74" s="61"/>
      <c r="C74" s="61"/>
      <c r="D74" s="61"/>
      <c r="E74" s="61"/>
      <c r="F74" s="61"/>
      <c r="G74" s="61"/>
      <c r="H74" s="61"/>
      <c r="I74" s="50"/>
      <c r="J74" s="61"/>
      <c r="K74" s="61"/>
      <c r="L74" s="61"/>
      <c r="M74" s="61"/>
      <c r="N74" s="37"/>
      <c r="O74" s="37"/>
      <c r="P74" s="37"/>
      <c r="Q74" s="50"/>
    </row>
    <row r="75" spans="1:17">
      <c r="A75" s="50"/>
      <c r="B75" s="61"/>
      <c r="C75" s="61"/>
      <c r="D75" s="61"/>
      <c r="E75" s="61"/>
      <c r="F75" s="61"/>
      <c r="G75" s="61"/>
      <c r="H75" s="61"/>
      <c r="I75" s="50"/>
      <c r="J75" s="61"/>
      <c r="K75" s="61"/>
      <c r="L75" s="61"/>
      <c r="M75" s="61"/>
      <c r="N75" s="61"/>
      <c r="O75" s="61"/>
      <c r="P75" s="61"/>
      <c r="Q75" s="50"/>
    </row>
    <row r="76" spans="1:17">
      <c r="A76" s="50"/>
      <c r="B76" s="61"/>
      <c r="C76" s="61"/>
      <c r="D76" s="61"/>
      <c r="E76" s="61"/>
      <c r="F76" s="61"/>
      <c r="G76" s="61"/>
      <c r="H76" s="61"/>
      <c r="I76" s="50"/>
      <c r="J76" s="61"/>
      <c r="K76" s="61"/>
      <c r="L76" s="61"/>
      <c r="M76" s="61"/>
      <c r="N76" s="61"/>
      <c r="O76" s="61"/>
      <c r="P76" s="61"/>
      <c r="Q76" s="50"/>
    </row>
    <row r="77" spans="1:17">
      <c r="A77" s="50"/>
      <c r="B77" s="61"/>
      <c r="C77" s="61"/>
      <c r="D77" s="61"/>
      <c r="E77" s="61"/>
      <c r="F77" s="61"/>
      <c r="G77" s="61"/>
      <c r="H77" s="61"/>
      <c r="I77" s="50"/>
      <c r="J77" s="61"/>
      <c r="K77" s="61"/>
      <c r="L77" s="61"/>
      <c r="M77" s="61"/>
      <c r="N77" s="61"/>
      <c r="O77" s="61"/>
      <c r="P77" s="61"/>
      <c r="Q77" s="50"/>
    </row>
    <row r="78" spans="1:17">
      <c r="A78" s="50"/>
      <c r="B78" s="61"/>
      <c r="C78" s="61"/>
      <c r="D78" s="61"/>
      <c r="E78" s="61"/>
      <c r="F78" s="41" t="s">
        <v>27</v>
      </c>
      <c r="G78" s="42">
        <f>SUM(C65:H65)</f>
        <v>60</v>
      </c>
      <c r="H78" s="41" t="s">
        <v>28</v>
      </c>
      <c r="I78" s="51"/>
      <c r="J78" s="61"/>
      <c r="K78" s="61"/>
      <c r="L78" s="61"/>
      <c r="M78" s="61"/>
      <c r="N78" s="41" t="s">
        <v>27</v>
      </c>
      <c r="O78" s="42">
        <f>SUM(K65:P65)</f>
        <v>60</v>
      </c>
      <c r="P78" s="41" t="s">
        <v>28</v>
      </c>
      <c r="Q78" s="50"/>
    </row>
    <row r="79" spans="1:17">
      <c r="A79" s="56"/>
      <c r="B79" s="56"/>
      <c r="C79" s="56"/>
      <c r="D79" s="56"/>
      <c r="E79" s="56"/>
      <c r="F79" s="56"/>
      <c r="G79" s="16"/>
      <c r="H79" s="218"/>
      <c r="I79" s="16"/>
      <c r="J79" s="56"/>
      <c r="K79" s="56"/>
      <c r="L79" s="56"/>
      <c r="M79" s="56"/>
      <c r="N79" s="56"/>
      <c r="O79" s="16"/>
      <c r="P79" s="218"/>
      <c r="Q79" s="56"/>
    </row>
    <row r="80" spans="1:17" ht="89.25" customHeight="1">
      <c r="A80" s="56"/>
      <c r="B80" s="56"/>
      <c r="C80" s="56"/>
      <c r="D80" s="56"/>
      <c r="E80" s="56"/>
      <c r="F80" s="56"/>
      <c r="G80" s="16"/>
      <c r="H80" s="218"/>
      <c r="I80" s="16"/>
      <c r="J80" s="56"/>
      <c r="K80" s="56"/>
      <c r="L80" s="56"/>
      <c r="M80" s="56"/>
      <c r="N80" s="56"/>
      <c r="O80" s="16"/>
      <c r="P80" s="218"/>
      <c r="Q80" s="56"/>
    </row>
    <row r="81" spans="1:17" ht="18.75">
      <c r="A81" s="56"/>
      <c r="B81" s="64" t="str">
        <f>'REKOD PRESTASI MURID'!M10</f>
        <v xml:space="preserve">3.2.6 3.2.7 3.4.1 3.4.2 3.8.2 </v>
      </c>
      <c r="C81" s="11"/>
      <c r="D81" s="11"/>
      <c r="E81" s="11"/>
      <c r="F81" s="11"/>
      <c r="G81" s="11"/>
      <c r="H81" s="14" t="str">
        <f>'LAPORAN MURID (INDIVIDU)'!C31</f>
        <v>MENULIS</v>
      </c>
      <c r="I81" s="16"/>
      <c r="J81" s="64" t="str">
        <f>'REKOD PRESTASI MURID'!N10</f>
        <v>3.3.3 3.3.4 3.5.2 3.6.1 3.6.2</v>
      </c>
      <c r="K81" s="11"/>
      <c r="L81" s="11"/>
      <c r="M81" s="11"/>
      <c r="N81" s="11"/>
      <c r="O81" s="11"/>
      <c r="P81" s="14" t="str">
        <f>'LAPORAN MURID (INDIVIDU)'!C31</f>
        <v>MENULIS</v>
      </c>
      <c r="Q81" s="56"/>
    </row>
    <row r="82" spans="1:17">
      <c r="A82" s="50"/>
      <c r="B82" s="40" t="s">
        <v>15</v>
      </c>
      <c r="C82" s="39" t="s">
        <v>21</v>
      </c>
      <c r="D82" s="39" t="s">
        <v>22</v>
      </c>
      <c r="E82" s="39" t="s">
        <v>23</v>
      </c>
      <c r="F82" s="39" t="s">
        <v>24</v>
      </c>
      <c r="G82" s="39" t="s">
        <v>25</v>
      </c>
      <c r="H82" s="39" t="s">
        <v>26</v>
      </c>
      <c r="I82" s="50"/>
      <c r="J82" s="40" t="s">
        <v>15</v>
      </c>
      <c r="K82" s="39" t="s">
        <v>21</v>
      </c>
      <c r="L82" s="39" t="s">
        <v>22</v>
      </c>
      <c r="M82" s="39" t="s">
        <v>23</v>
      </c>
      <c r="N82" s="39" t="s">
        <v>24</v>
      </c>
      <c r="O82" s="39" t="s">
        <v>25</v>
      </c>
      <c r="P82" s="39" t="s">
        <v>26</v>
      </c>
      <c r="Q82" s="50"/>
    </row>
    <row r="83" spans="1:17">
      <c r="A83" s="50"/>
      <c r="B83" s="36" t="s">
        <v>20</v>
      </c>
      <c r="C83" s="36">
        <f>COUNTIF('REKOD PRESTASI MURID'!$M$11:$M$70,1)</f>
        <v>1</v>
      </c>
      <c r="D83" s="36">
        <f>COUNTIF('REKOD PRESTASI MURID'!$M$11:$M$70,2)</f>
        <v>0</v>
      </c>
      <c r="E83" s="36">
        <f>COUNTIF('REKOD PRESTASI MURID'!$M$11:$M$70,3)</f>
        <v>10</v>
      </c>
      <c r="F83" s="36">
        <f>COUNTIF('REKOD PRESTASI MURID'!$M$11:$M$70,4)</f>
        <v>9</v>
      </c>
      <c r="G83" s="36">
        <f>COUNTIF('REKOD PRESTASI MURID'!$M$11:$M$70,5)</f>
        <v>30</v>
      </c>
      <c r="H83" s="36">
        <f>COUNTIF('REKOD PRESTASI MURID'!$M$11:$M$70,6)</f>
        <v>10</v>
      </c>
      <c r="I83" s="50"/>
      <c r="J83" s="36" t="s">
        <v>20</v>
      </c>
      <c r="K83" s="36">
        <f>COUNTIF('REKOD PRESTASI MURID'!$N$11:$N$70,1)</f>
        <v>0</v>
      </c>
      <c r="L83" s="36">
        <f>COUNTIF('REKOD PRESTASI MURID'!$N$11:$N$70,2)</f>
        <v>0</v>
      </c>
      <c r="M83" s="36">
        <f>COUNTIF('REKOD PRESTASI MURID'!$N$11:$N70,3)</f>
        <v>10</v>
      </c>
      <c r="N83" s="36">
        <f>COUNTIF('REKOD PRESTASI MURID'!$N$11:$N70,4)</f>
        <v>29</v>
      </c>
      <c r="O83" s="36">
        <f>COUNTIF('REKOD PRESTASI MURID'!$N$11:$N$70,5)</f>
        <v>10</v>
      </c>
      <c r="P83" s="36">
        <f>COUNTIF('REKOD PRESTASI MURID'!$N$11:$N$70,6)</f>
        <v>11</v>
      </c>
      <c r="Q83" s="50"/>
    </row>
    <row r="84" spans="1:17">
      <c r="A84" s="50"/>
      <c r="B84" s="61"/>
      <c r="C84" s="61"/>
      <c r="D84" s="61"/>
      <c r="E84" s="61"/>
      <c r="F84" s="61"/>
      <c r="G84" s="61"/>
      <c r="H84" s="61"/>
      <c r="I84" s="50"/>
      <c r="J84" s="61"/>
      <c r="K84" s="61"/>
      <c r="L84" s="61"/>
      <c r="M84" s="61"/>
      <c r="N84" s="61"/>
      <c r="O84" s="61"/>
      <c r="P84" s="61"/>
      <c r="Q84" s="50"/>
    </row>
    <row r="85" spans="1:17">
      <c r="A85" s="50"/>
      <c r="B85" s="61"/>
      <c r="C85" s="61"/>
      <c r="D85" s="61"/>
      <c r="E85" s="61"/>
      <c r="F85" s="61"/>
      <c r="G85" s="61"/>
      <c r="H85" s="61"/>
      <c r="I85" s="50"/>
      <c r="J85" s="61"/>
      <c r="K85" s="61"/>
      <c r="L85" s="61"/>
      <c r="M85" s="61"/>
      <c r="N85" s="61"/>
      <c r="O85" s="61"/>
      <c r="P85" s="61"/>
      <c r="Q85" s="50"/>
    </row>
    <row r="86" spans="1:17">
      <c r="A86" s="50"/>
      <c r="B86" s="61"/>
      <c r="C86" s="61"/>
      <c r="D86" s="61"/>
      <c r="E86" s="61"/>
      <c r="F86" s="61"/>
      <c r="G86" s="61"/>
      <c r="H86" s="61"/>
      <c r="I86" s="50"/>
      <c r="J86" s="61"/>
      <c r="K86" s="61"/>
      <c r="L86" s="61"/>
      <c r="M86" s="61"/>
      <c r="N86" s="61"/>
      <c r="O86" s="61"/>
      <c r="P86" s="61"/>
      <c r="Q86" s="50"/>
    </row>
    <row r="87" spans="1:17">
      <c r="A87" s="50"/>
      <c r="B87" s="61"/>
      <c r="C87" s="61"/>
      <c r="D87" s="61"/>
      <c r="E87" s="61"/>
      <c r="F87" s="61"/>
      <c r="G87" s="61"/>
      <c r="H87" s="61"/>
      <c r="I87" s="50"/>
      <c r="J87" s="61"/>
      <c r="K87" s="61"/>
      <c r="L87" s="61"/>
      <c r="M87" s="61"/>
      <c r="N87" s="61"/>
      <c r="O87" s="61"/>
      <c r="P87" s="61"/>
      <c r="Q87" s="50"/>
    </row>
    <row r="88" spans="1:17">
      <c r="A88" s="50"/>
      <c r="B88" s="61"/>
      <c r="C88" s="61"/>
      <c r="D88" s="61"/>
      <c r="E88" s="61"/>
      <c r="F88" s="61"/>
      <c r="G88" s="61"/>
      <c r="H88" s="61"/>
      <c r="I88" s="50"/>
      <c r="J88" s="61"/>
      <c r="K88" s="61"/>
      <c r="L88" s="61"/>
      <c r="M88" s="61"/>
      <c r="N88" s="61"/>
      <c r="O88" s="61"/>
      <c r="P88" s="61"/>
      <c r="Q88" s="50"/>
    </row>
    <row r="89" spans="1:17">
      <c r="A89" s="50"/>
      <c r="B89" s="61"/>
      <c r="C89" s="61"/>
      <c r="D89" s="61"/>
      <c r="E89" s="61"/>
      <c r="F89" s="61"/>
      <c r="G89" s="61"/>
      <c r="H89" s="61"/>
      <c r="I89" s="50"/>
      <c r="J89" s="61"/>
      <c r="K89" s="61"/>
      <c r="L89" s="61"/>
      <c r="M89" s="61"/>
      <c r="N89" s="61"/>
      <c r="O89" s="61"/>
      <c r="P89" s="61"/>
      <c r="Q89" s="50"/>
    </row>
    <row r="90" spans="1:17">
      <c r="A90" s="50"/>
      <c r="B90" s="61"/>
      <c r="C90" s="61"/>
      <c r="D90" s="61"/>
      <c r="E90" s="61"/>
      <c r="F90" s="61"/>
      <c r="G90" s="61"/>
      <c r="H90" s="61"/>
      <c r="I90" s="50"/>
      <c r="J90" s="61"/>
      <c r="K90" s="61"/>
      <c r="L90" s="61"/>
      <c r="M90" s="61"/>
      <c r="N90" s="61"/>
      <c r="O90" s="61"/>
      <c r="P90" s="61"/>
      <c r="Q90" s="50"/>
    </row>
    <row r="91" spans="1:17">
      <c r="A91" s="50"/>
      <c r="B91" s="61"/>
      <c r="C91" s="61"/>
      <c r="D91" s="61"/>
      <c r="E91" s="61"/>
      <c r="F91" s="61"/>
      <c r="G91" s="61"/>
      <c r="H91" s="61"/>
      <c r="I91" s="50"/>
      <c r="J91" s="61"/>
      <c r="K91" s="61"/>
      <c r="L91" s="61"/>
      <c r="M91" s="61"/>
      <c r="N91" s="61"/>
      <c r="O91" s="61"/>
      <c r="P91" s="61"/>
      <c r="Q91" s="50"/>
    </row>
    <row r="92" spans="1:17">
      <c r="A92" s="50"/>
      <c r="B92" s="61"/>
      <c r="C92" s="61"/>
      <c r="D92" s="61"/>
      <c r="E92" s="61"/>
      <c r="F92" s="61"/>
      <c r="G92" s="61"/>
      <c r="H92" s="61"/>
      <c r="I92" s="50"/>
      <c r="J92" s="61"/>
      <c r="K92" s="61"/>
      <c r="L92" s="61"/>
      <c r="M92" s="61"/>
      <c r="N92" s="61"/>
      <c r="O92" s="61"/>
      <c r="P92" s="61"/>
      <c r="Q92" s="50"/>
    </row>
    <row r="93" spans="1:17">
      <c r="A93" s="50"/>
      <c r="B93" s="61"/>
      <c r="C93" s="61"/>
      <c r="D93" s="61"/>
      <c r="E93" s="61"/>
      <c r="F93" s="61"/>
      <c r="G93" s="61"/>
      <c r="H93" s="61"/>
      <c r="I93" s="50"/>
      <c r="J93" s="61"/>
      <c r="K93" s="61"/>
      <c r="L93" s="61"/>
      <c r="M93" s="61"/>
      <c r="N93" s="61"/>
      <c r="O93" s="61"/>
      <c r="P93" s="61"/>
      <c r="Q93" s="50"/>
    </row>
    <row r="94" spans="1:17">
      <c r="A94" s="50"/>
      <c r="B94" s="61"/>
      <c r="C94" s="61"/>
      <c r="D94" s="61"/>
      <c r="E94" s="61"/>
      <c r="F94" s="61"/>
      <c r="G94" s="61"/>
      <c r="H94" s="61"/>
      <c r="I94" s="50"/>
      <c r="J94" s="61"/>
      <c r="K94" s="61"/>
      <c r="L94" s="61"/>
      <c r="M94" s="61"/>
      <c r="N94" s="61"/>
      <c r="O94" s="61"/>
      <c r="P94" s="61"/>
      <c r="Q94" s="50"/>
    </row>
    <row r="95" spans="1:17">
      <c r="A95" s="50"/>
      <c r="B95" s="61"/>
      <c r="C95" s="61"/>
      <c r="D95" s="61"/>
      <c r="E95" s="61"/>
      <c r="F95" s="61"/>
      <c r="G95" s="61"/>
      <c r="H95" s="61"/>
      <c r="I95" s="50"/>
      <c r="J95" s="61"/>
      <c r="K95" s="61"/>
      <c r="L95" s="61"/>
      <c r="M95" s="61"/>
      <c r="N95" s="61"/>
      <c r="O95" s="61"/>
      <c r="P95" s="61"/>
      <c r="Q95" s="50"/>
    </row>
    <row r="96" spans="1:17">
      <c r="A96" s="50"/>
      <c r="B96" s="61"/>
      <c r="C96" s="61"/>
      <c r="D96" s="61"/>
      <c r="E96" s="61"/>
      <c r="F96" s="41" t="s">
        <v>27</v>
      </c>
      <c r="G96" s="42">
        <f>SUM(C83:H83)</f>
        <v>60</v>
      </c>
      <c r="H96" s="41" t="s">
        <v>28</v>
      </c>
      <c r="I96" s="51"/>
      <c r="J96" s="61"/>
      <c r="K96" s="61"/>
      <c r="L96" s="61"/>
      <c r="M96" s="61"/>
      <c r="N96" s="41" t="s">
        <v>27</v>
      </c>
      <c r="O96" s="42">
        <f>SUM(K83:P83)</f>
        <v>60</v>
      </c>
      <c r="P96" s="41" t="s">
        <v>28</v>
      </c>
      <c r="Q96" s="50"/>
    </row>
    <row r="97" spans="1:17" ht="34.5" customHeight="1">
      <c r="A97" s="56"/>
      <c r="B97" s="56"/>
      <c r="C97" s="56"/>
      <c r="D97" s="56"/>
      <c r="E97" s="56"/>
      <c r="F97" s="56"/>
      <c r="G97" s="16"/>
      <c r="H97" s="218"/>
      <c r="I97" s="16"/>
      <c r="J97" s="56"/>
      <c r="K97" s="56"/>
      <c r="L97" s="56"/>
      <c r="M97" s="56"/>
      <c r="N97" s="56"/>
      <c r="O97" s="56"/>
      <c r="P97" s="218"/>
      <c r="Q97" s="56"/>
    </row>
    <row r="98" spans="1:17">
      <c r="A98" s="56"/>
      <c r="B98" s="56"/>
      <c r="C98" s="56"/>
      <c r="D98" s="56"/>
      <c r="E98" s="56"/>
      <c r="F98" s="56"/>
      <c r="G98" s="16"/>
      <c r="H98" s="218"/>
      <c r="I98" s="16"/>
      <c r="J98" s="56"/>
      <c r="K98" s="56"/>
      <c r="L98" s="56"/>
      <c r="M98" s="56"/>
      <c r="N98" s="56"/>
      <c r="O98" s="56"/>
      <c r="P98" s="218"/>
      <c r="Q98" s="56"/>
    </row>
    <row r="99" spans="1:17" ht="18.75">
      <c r="A99" s="56"/>
      <c r="B99" s="64" t="str">
        <f>'REKOD PRESTASI MURID'!O10</f>
        <v xml:space="preserve">3.7.1 
3.7.2
3.9.1 </v>
      </c>
      <c r="C99" s="11"/>
      <c r="D99" s="11"/>
      <c r="E99" s="11"/>
      <c r="F99" s="11"/>
      <c r="G99" s="11"/>
      <c r="H99" s="14" t="str">
        <f>'LAPORAN MURID (INDIVIDU)'!C31</f>
        <v>MENULIS</v>
      </c>
      <c r="I99" s="16"/>
      <c r="J99" s="169" t="str">
        <f>'REKOD PRESTASI MURID'!P10</f>
        <v>T</v>
      </c>
      <c r="K99" s="167"/>
      <c r="L99" s="167"/>
      <c r="M99" s="167"/>
      <c r="N99" s="167"/>
      <c r="O99" s="167"/>
      <c r="P99" s="168" t="s">
        <v>53</v>
      </c>
      <c r="Q99" s="56"/>
    </row>
    <row r="100" spans="1:17">
      <c r="A100" s="50"/>
      <c r="B100" s="40" t="s">
        <v>15</v>
      </c>
      <c r="C100" s="39" t="s">
        <v>21</v>
      </c>
      <c r="D100" s="39" t="s">
        <v>22</v>
      </c>
      <c r="E100" s="39" t="s">
        <v>23</v>
      </c>
      <c r="F100" s="39" t="s">
        <v>24</v>
      </c>
      <c r="G100" s="39" t="s">
        <v>25</v>
      </c>
      <c r="H100" s="39" t="s">
        <v>26</v>
      </c>
      <c r="I100" s="50"/>
      <c r="J100" s="40" t="s">
        <v>15</v>
      </c>
      <c r="K100" s="39" t="s">
        <v>21</v>
      </c>
      <c r="L100" s="39" t="s">
        <v>22</v>
      </c>
      <c r="M100" s="39" t="s">
        <v>23</v>
      </c>
      <c r="N100" s="39" t="s">
        <v>24</v>
      </c>
      <c r="O100" s="39" t="s">
        <v>25</v>
      </c>
      <c r="P100" s="39" t="s">
        <v>26</v>
      </c>
      <c r="Q100" s="50"/>
    </row>
    <row r="101" spans="1:17">
      <c r="A101" s="50"/>
      <c r="B101" s="36" t="s">
        <v>20</v>
      </c>
      <c r="C101" s="36">
        <f>COUNTIF('REKOD PRESTASI MURID'!$O$11:$O$70,1)</f>
        <v>0</v>
      </c>
      <c r="D101" s="36">
        <f>COUNTIF('REKOD PRESTASI MURID'!$O$11:$O$70,2)</f>
        <v>0</v>
      </c>
      <c r="E101" s="36">
        <f>COUNTIF('REKOD PRESTASI MURID'!$O$11:$O$70,3)</f>
        <v>10</v>
      </c>
      <c r="F101" s="36">
        <f>COUNTIF('REKOD PRESTASI MURID'!$O$11:$O$70,4)</f>
        <v>9</v>
      </c>
      <c r="G101" s="36">
        <f>COUNTIF('REKOD PRESTASI MURID'!$O$11:$O$70,5)</f>
        <v>30</v>
      </c>
      <c r="H101" s="36">
        <f>COUNTIF('REKOD PRESTASI MURID'!$O$11:$O$70,6)</f>
        <v>11</v>
      </c>
      <c r="I101" s="50"/>
      <c r="J101" s="36" t="s">
        <v>20</v>
      </c>
      <c r="K101" s="36">
        <f>COUNTIF('REKOD PRESTASI MURID'!$P$11:$P$70,1)</f>
        <v>0</v>
      </c>
      <c r="L101" s="36">
        <f>COUNTIF('REKOD PRESTASI MURID'!$P$11:$P$70,2)</f>
        <v>0</v>
      </c>
      <c r="M101" s="36">
        <f>COUNTIF('REKOD PRESTASI MURID'!$P$11:$P$70,3)</f>
        <v>0</v>
      </c>
      <c r="N101" s="36">
        <f>COUNTIF('REKOD PRESTASI MURID'!$P$11:$P$70,4)</f>
        <v>30</v>
      </c>
      <c r="O101" s="36">
        <f>COUNTIF('REKOD PRESTASI MURID'!$P$11:$P$70,5)</f>
        <v>20</v>
      </c>
      <c r="P101" s="36">
        <f>COUNTIF('REKOD PRESTASI MURID'!$P$11:$P$70,6)</f>
        <v>10</v>
      </c>
      <c r="Q101" s="50"/>
    </row>
    <row r="102" spans="1:17">
      <c r="A102" s="50"/>
      <c r="B102" s="61"/>
      <c r="C102" s="61"/>
      <c r="D102" s="61"/>
      <c r="E102" s="61"/>
      <c r="F102" s="61"/>
      <c r="G102" s="61"/>
      <c r="H102" s="61"/>
      <c r="I102" s="50"/>
      <c r="J102" s="61"/>
      <c r="K102" s="61"/>
      <c r="L102" s="61"/>
      <c r="M102" s="61"/>
      <c r="N102" s="61"/>
      <c r="O102" s="61"/>
      <c r="P102" s="61"/>
      <c r="Q102" s="50"/>
    </row>
    <row r="103" spans="1:17">
      <c r="A103" s="50"/>
      <c r="B103" s="61"/>
      <c r="C103" s="61"/>
      <c r="D103" s="61"/>
      <c r="E103" s="61"/>
      <c r="F103" s="61"/>
      <c r="G103" s="61"/>
      <c r="H103" s="61"/>
      <c r="I103" s="50"/>
      <c r="J103" s="61"/>
      <c r="K103" s="61"/>
      <c r="L103" s="61"/>
      <c r="M103" s="61"/>
      <c r="N103" s="61"/>
      <c r="O103" s="61"/>
      <c r="P103" s="61"/>
      <c r="Q103" s="50"/>
    </row>
    <row r="104" spans="1:17">
      <c r="A104" s="50"/>
      <c r="B104" s="61"/>
      <c r="C104" s="61"/>
      <c r="D104" s="61"/>
      <c r="E104" s="61"/>
      <c r="F104" s="61"/>
      <c r="G104" s="61"/>
      <c r="H104" s="61"/>
      <c r="I104" s="50"/>
      <c r="J104" s="61"/>
      <c r="K104" s="61"/>
      <c r="L104" s="61"/>
      <c r="M104" s="61"/>
      <c r="N104" s="61"/>
      <c r="O104" s="61"/>
      <c r="P104" s="61"/>
      <c r="Q104" s="50"/>
    </row>
    <row r="105" spans="1:17">
      <c r="A105" s="50"/>
      <c r="B105" s="61"/>
      <c r="C105" s="61"/>
      <c r="D105" s="61"/>
      <c r="E105" s="61"/>
      <c r="F105" s="61"/>
      <c r="G105" s="61"/>
      <c r="H105" s="61"/>
      <c r="I105" s="50"/>
      <c r="J105" s="61"/>
      <c r="K105" s="61"/>
      <c r="L105" s="61"/>
      <c r="M105" s="61"/>
      <c r="N105" s="61"/>
      <c r="O105" s="61"/>
      <c r="P105" s="61"/>
      <c r="Q105" s="50"/>
    </row>
    <row r="106" spans="1:17">
      <c r="A106" s="50"/>
      <c r="B106" s="61"/>
      <c r="C106" s="61"/>
      <c r="D106" s="61"/>
      <c r="E106" s="61"/>
      <c r="F106" s="61"/>
      <c r="G106" s="61"/>
      <c r="H106" s="61"/>
      <c r="I106" s="50"/>
      <c r="J106" s="61"/>
      <c r="K106" s="61"/>
      <c r="L106" s="61"/>
      <c r="M106" s="61"/>
      <c r="N106" s="61"/>
      <c r="O106" s="61"/>
      <c r="P106" s="61"/>
      <c r="Q106" s="50"/>
    </row>
    <row r="107" spans="1:17">
      <c r="A107" s="50"/>
      <c r="B107" s="61"/>
      <c r="C107" s="61"/>
      <c r="D107" s="61"/>
      <c r="E107" s="61"/>
      <c r="F107" s="61"/>
      <c r="G107" s="61"/>
      <c r="H107" s="61"/>
      <c r="I107" s="50"/>
      <c r="J107" s="61"/>
      <c r="K107" s="61"/>
      <c r="L107" s="61"/>
      <c r="M107" s="61"/>
      <c r="N107" s="61"/>
      <c r="O107" s="61"/>
      <c r="P107" s="61"/>
      <c r="Q107" s="50"/>
    </row>
    <row r="108" spans="1:17">
      <c r="A108" s="50"/>
      <c r="B108" s="61"/>
      <c r="C108" s="61"/>
      <c r="D108" s="61"/>
      <c r="E108" s="61"/>
      <c r="F108" s="61"/>
      <c r="G108" s="61"/>
      <c r="H108" s="61"/>
      <c r="I108" s="50"/>
      <c r="J108" s="61"/>
      <c r="K108" s="61"/>
      <c r="L108" s="61"/>
      <c r="M108" s="61"/>
      <c r="N108" s="61"/>
      <c r="O108" s="61"/>
      <c r="P108" s="61"/>
      <c r="Q108" s="50"/>
    </row>
    <row r="109" spans="1:17">
      <c r="A109" s="50"/>
      <c r="B109" s="61"/>
      <c r="C109" s="61"/>
      <c r="D109" s="61"/>
      <c r="E109" s="61"/>
      <c r="F109" s="61"/>
      <c r="G109" s="61"/>
      <c r="H109" s="61"/>
      <c r="I109" s="50"/>
      <c r="J109" s="61"/>
      <c r="K109" s="61"/>
      <c r="L109" s="61"/>
      <c r="M109" s="61"/>
      <c r="N109" s="61"/>
      <c r="O109" s="61"/>
      <c r="P109" s="61"/>
      <c r="Q109" s="50"/>
    </row>
    <row r="110" spans="1:17">
      <c r="A110" s="50"/>
      <c r="B110" s="61"/>
      <c r="C110" s="61"/>
      <c r="D110" s="61"/>
      <c r="E110" s="61"/>
      <c r="F110" s="61"/>
      <c r="G110" s="61"/>
      <c r="H110" s="61"/>
      <c r="I110" s="50"/>
      <c r="J110" s="61"/>
      <c r="K110" s="61"/>
      <c r="L110" s="61"/>
      <c r="M110" s="61"/>
      <c r="N110" s="61"/>
      <c r="O110" s="61"/>
      <c r="P110" s="61"/>
      <c r="Q110" s="50"/>
    </row>
    <row r="111" spans="1:17">
      <c r="A111" s="50"/>
      <c r="B111" s="61"/>
      <c r="C111" s="61"/>
      <c r="D111" s="61"/>
      <c r="E111" s="61"/>
      <c r="F111" s="61"/>
      <c r="G111" s="61"/>
      <c r="H111" s="61"/>
      <c r="I111" s="50"/>
      <c r="J111" s="61"/>
      <c r="K111" s="61"/>
      <c r="L111" s="61"/>
      <c r="M111" s="61"/>
      <c r="N111" s="61"/>
      <c r="O111" s="61"/>
      <c r="P111" s="61"/>
      <c r="Q111" s="50"/>
    </row>
    <row r="112" spans="1:17">
      <c r="A112" s="50"/>
      <c r="B112" s="61"/>
      <c r="C112" s="61"/>
      <c r="D112" s="61"/>
      <c r="E112" s="61"/>
      <c r="F112" s="61"/>
      <c r="G112" s="61"/>
      <c r="H112" s="61"/>
      <c r="I112" s="50"/>
      <c r="J112" s="61"/>
      <c r="K112" s="61"/>
      <c r="L112" s="61"/>
      <c r="M112" s="61"/>
      <c r="N112" s="61"/>
      <c r="O112" s="61"/>
      <c r="P112" s="61"/>
      <c r="Q112" s="50"/>
    </row>
    <row r="113" spans="1:17">
      <c r="A113" s="50"/>
      <c r="B113" s="61"/>
      <c r="C113" s="61"/>
      <c r="D113" s="61"/>
      <c r="E113" s="61"/>
      <c r="F113" s="61"/>
      <c r="G113" s="61"/>
      <c r="H113" s="61"/>
      <c r="I113" s="50"/>
      <c r="J113" s="61"/>
      <c r="K113" s="61"/>
      <c r="L113" s="61"/>
      <c r="M113" s="61"/>
      <c r="N113" s="61"/>
      <c r="O113" s="61"/>
      <c r="P113" s="61"/>
      <c r="Q113" s="50"/>
    </row>
    <row r="114" spans="1:17">
      <c r="A114" s="50"/>
      <c r="B114" s="61"/>
      <c r="C114" s="61"/>
      <c r="D114" s="61"/>
      <c r="E114" s="61"/>
      <c r="F114" s="41" t="s">
        <v>27</v>
      </c>
      <c r="G114" s="42">
        <f>SUM(C101:H101)</f>
        <v>60</v>
      </c>
      <c r="H114" s="41" t="s">
        <v>28</v>
      </c>
      <c r="I114" s="50"/>
      <c r="J114" s="61"/>
      <c r="K114" s="61"/>
      <c r="L114" s="61"/>
      <c r="M114" s="61"/>
      <c r="N114" s="41" t="s">
        <v>27</v>
      </c>
      <c r="O114" s="42">
        <f>SUM(K101:P101)</f>
        <v>60</v>
      </c>
      <c r="P114" s="41" t="s">
        <v>28</v>
      </c>
      <c r="Q114" s="51"/>
    </row>
    <row r="115" spans="1:17">
      <c r="A115" s="56"/>
      <c r="B115" s="56"/>
      <c r="C115" s="56"/>
      <c r="D115" s="56"/>
      <c r="E115" s="56"/>
      <c r="F115" s="56"/>
      <c r="G115" s="56"/>
      <c r="H115" s="218"/>
      <c r="I115" s="56"/>
      <c r="J115" s="56"/>
      <c r="K115" s="56"/>
      <c r="L115" s="56"/>
      <c r="M115" s="56"/>
      <c r="N115" s="56"/>
      <c r="O115" s="16"/>
      <c r="P115" s="218"/>
      <c r="Q115" s="16"/>
    </row>
    <row r="116" spans="1:17" ht="34.5" customHeight="1">
      <c r="A116" s="56"/>
      <c r="B116" s="56"/>
      <c r="C116" s="56"/>
      <c r="D116" s="56"/>
      <c r="E116" s="56"/>
      <c r="F116" s="56"/>
      <c r="G116" s="56"/>
      <c r="H116" s="218"/>
      <c r="I116" s="56"/>
      <c r="J116" s="56"/>
      <c r="K116" s="56"/>
      <c r="L116" s="56"/>
      <c r="M116" s="56"/>
      <c r="N116" s="56"/>
      <c r="O116" s="16"/>
      <c r="P116" s="218"/>
      <c r="Q116" s="16"/>
    </row>
    <row r="117" spans="1:17" ht="18.75">
      <c r="A117" s="56"/>
      <c r="B117" s="64" t="s">
        <v>34</v>
      </c>
      <c r="C117" s="11"/>
      <c r="D117" s="11"/>
      <c r="E117" s="11"/>
      <c r="F117" s="11"/>
      <c r="G117" s="11"/>
      <c r="H117" s="10"/>
      <c r="I117" s="56"/>
      <c r="J117" s="64"/>
      <c r="K117" s="11"/>
      <c r="L117" s="11"/>
      <c r="M117" s="11"/>
      <c r="N117" s="11"/>
      <c r="O117" s="11"/>
      <c r="P117" s="10"/>
      <c r="Q117" s="16"/>
    </row>
    <row r="118" spans="1:17" ht="18.75">
      <c r="A118" s="50"/>
      <c r="B118" s="40" t="s">
        <v>15</v>
      </c>
      <c r="C118" s="39" t="s">
        <v>21</v>
      </c>
      <c r="D118" s="39" t="s">
        <v>22</v>
      </c>
      <c r="E118" s="39" t="s">
        <v>23</v>
      </c>
      <c r="F118" s="39" t="s">
        <v>24</v>
      </c>
      <c r="G118" s="39" t="s">
        <v>25</v>
      </c>
      <c r="H118" s="39" t="s">
        <v>26</v>
      </c>
      <c r="I118" s="50"/>
      <c r="J118" s="64"/>
      <c r="K118" s="11"/>
      <c r="L118" s="11"/>
      <c r="M118" s="11"/>
      <c r="N118" s="11"/>
      <c r="O118" s="11"/>
      <c r="P118" s="10"/>
      <c r="Q118" s="50"/>
    </row>
    <row r="119" spans="1:17" ht="18.75">
      <c r="A119" s="50"/>
      <c r="B119" s="36" t="s">
        <v>20</v>
      </c>
      <c r="C119" s="36">
        <f>COUNTIF('REKOD PRESTASI MURID'!$AA$11:$AA$70,1)</f>
        <v>0</v>
      </c>
      <c r="D119" s="36">
        <f>COUNTIF('REKOD PRESTASI MURID'!$AA$11:$AA$70,2)</f>
        <v>0</v>
      </c>
      <c r="E119" s="36">
        <f>COUNTIF('REKOD PRESTASI MURID'!$AA$11:$AA$70,3)</f>
        <v>1</v>
      </c>
      <c r="F119" s="36">
        <f>COUNTIF('REKOD PRESTASI MURID'!$AA$11:$AA$70,4)</f>
        <v>29</v>
      </c>
      <c r="G119" s="36">
        <f>COUNTIF('REKOD PRESTASI MURID'!$AA$11:$AA$70,5)</f>
        <v>20</v>
      </c>
      <c r="H119" s="36">
        <f>COUNTIF('REKOD PRESTASI MURID'!$AA$11:$AA$70,6)</f>
        <v>10</v>
      </c>
      <c r="I119" s="50"/>
      <c r="J119" s="64"/>
      <c r="K119" s="11"/>
      <c r="L119" s="11"/>
      <c r="M119" s="11"/>
      <c r="N119" s="11"/>
      <c r="O119" s="11"/>
      <c r="P119" s="10"/>
      <c r="Q119" s="50"/>
    </row>
    <row r="120" spans="1:17" ht="18.75">
      <c r="A120" s="50"/>
      <c r="B120" s="61"/>
      <c r="C120" s="61"/>
      <c r="D120" s="61"/>
      <c r="E120" s="61"/>
      <c r="F120" s="61"/>
      <c r="G120" s="61"/>
      <c r="H120" s="61"/>
      <c r="I120" s="50"/>
      <c r="J120" s="64"/>
      <c r="K120" s="11"/>
      <c r="L120" s="11"/>
      <c r="M120" s="11"/>
      <c r="N120" s="11"/>
      <c r="O120" s="11"/>
      <c r="P120" s="10"/>
      <c r="Q120" s="50"/>
    </row>
    <row r="121" spans="1:17">
      <c r="A121" s="50"/>
      <c r="B121" s="61"/>
      <c r="C121" s="61"/>
      <c r="D121" s="61"/>
      <c r="E121" s="61"/>
      <c r="F121" s="61"/>
      <c r="G121" s="61"/>
      <c r="H121" s="61"/>
      <c r="I121" s="50"/>
      <c r="J121" s="61"/>
      <c r="K121" s="61"/>
      <c r="L121" s="61"/>
      <c r="M121" s="61"/>
      <c r="N121" s="61"/>
      <c r="O121" s="61"/>
      <c r="P121" s="61"/>
      <c r="Q121" s="50"/>
    </row>
    <row r="122" spans="1:17">
      <c r="A122" s="50"/>
      <c r="B122" s="61"/>
      <c r="C122" s="61"/>
      <c r="D122" s="61"/>
      <c r="E122" s="61"/>
      <c r="F122" s="61"/>
      <c r="G122" s="61"/>
      <c r="H122" s="61"/>
      <c r="I122" s="50"/>
      <c r="J122" s="61"/>
      <c r="K122" s="61"/>
      <c r="L122" s="61"/>
      <c r="M122" s="61"/>
      <c r="N122" s="61"/>
      <c r="O122" s="61"/>
      <c r="P122" s="61"/>
      <c r="Q122" s="50"/>
    </row>
    <row r="123" spans="1:17">
      <c r="A123" s="50"/>
      <c r="B123" s="61"/>
      <c r="C123" s="61"/>
      <c r="D123" s="61"/>
      <c r="E123" s="61"/>
      <c r="F123" s="61"/>
      <c r="G123" s="61"/>
      <c r="H123" s="61"/>
      <c r="I123" s="50"/>
      <c r="J123" s="61"/>
      <c r="K123" s="61"/>
      <c r="L123" s="61"/>
      <c r="M123" s="61"/>
      <c r="N123" s="61"/>
      <c r="O123" s="61"/>
      <c r="P123" s="61"/>
      <c r="Q123" s="50"/>
    </row>
    <row r="124" spans="1:17">
      <c r="A124" s="50"/>
      <c r="B124" s="61"/>
      <c r="C124" s="61"/>
      <c r="D124" s="61"/>
      <c r="E124" s="61"/>
      <c r="F124" s="61"/>
      <c r="G124" s="61"/>
      <c r="H124" s="61"/>
      <c r="I124" s="50"/>
      <c r="J124" s="61"/>
      <c r="K124" s="61"/>
      <c r="L124" s="61"/>
      <c r="M124" s="61"/>
      <c r="N124" s="61"/>
      <c r="O124" s="61"/>
      <c r="P124" s="61"/>
      <c r="Q124" s="50"/>
    </row>
    <row r="125" spans="1:17">
      <c r="A125" s="50"/>
      <c r="B125" s="61"/>
      <c r="C125" s="61"/>
      <c r="D125" s="61"/>
      <c r="E125" s="61"/>
      <c r="F125" s="61"/>
      <c r="G125" s="61"/>
      <c r="H125" s="61"/>
      <c r="I125" s="50"/>
      <c r="J125" s="61"/>
      <c r="K125" s="61"/>
      <c r="L125" s="61"/>
      <c r="M125" s="61"/>
      <c r="N125" s="61"/>
      <c r="O125" s="61"/>
      <c r="P125" s="61"/>
      <c r="Q125" s="50"/>
    </row>
    <row r="126" spans="1:17">
      <c r="A126" s="50"/>
      <c r="B126" s="61"/>
      <c r="C126" s="61"/>
      <c r="D126" s="61"/>
      <c r="E126" s="61"/>
      <c r="F126" s="61"/>
      <c r="G126" s="61"/>
      <c r="H126" s="61"/>
      <c r="I126" s="50"/>
      <c r="J126" s="61"/>
      <c r="K126" s="61"/>
      <c r="L126" s="61"/>
      <c r="M126" s="61"/>
      <c r="N126" s="61"/>
      <c r="O126" s="61"/>
      <c r="P126" s="61"/>
      <c r="Q126" s="50"/>
    </row>
    <row r="127" spans="1:17">
      <c r="A127" s="50"/>
      <c r="B127" s="61"/>
      <c r="C127" s="61"/>
      <c r="D127" s="61"/>
      <c r="E127" s="61"/>
      <c r="F127" s="61"/>
      <c r="G127" s="61"/>
      <c r="H127" s="61"/>
      <c r="I127" s="50"/>
      <c r="J127" s="61"/>
      <c r="K127" s="61"/>
      <c r="L127" s="61"/>
      <c r="M127" s="61"/>
      <c r="N127" s="61"/>
      <c r="O127" s="61"/>
      <c r="P127" s="61"/>
      <c r="Q127" s="50"/>
    </row>
    <row r="128" spans="1:17">
      <c r="A128" s="50"/>
      <c r="B128" s="61"/>
      <c r="C128" s="61"/>
      <c r="D128" s="61"/>
      <c r="E128" s="61"/>
      <c r="F128" s="61"/>
      <c r="G128" s="61"/>
      <c r="H128" s="61"/>
      <c r="I128" s="50"/>
      <c r="J128" s="61"/>
      <c r="K128" s="61"/>
      <c r="L128" s="61"/>
      <c r="M128" s="61"/>
      <c r="N128" s="61"/>
      <c r="O128" s="61"/>
      <c r="P128" s="61"/>
      <c r="Q128" s="50"/>
    </row>
    <row r="129" spans="1:17">
      <c r="A129" s="50"/>
      <c r="B129" s="61"/>
      <c r="C129" s="61"/>
      <c r="D129" s="61"/>
      <c r="E129" s="61"/>
      <c r="F129" s="61"/>
      <c r="G129" s="61"/>
      <c r="H129" s="61"/>
      <c r="I129" s="50"/>
      <c r="J129" s="61"/>
      <c r="K129" s="61"/>
      <c r="L129" s="61"/>
      <c r="M129" s="61"/>
      <c r="N129" s="61"/>
      <c r="O129" s="61"/>
      <c r="P129" s="61"/>
      <c r="Q129" s="50"/>
    </row>
    <row r="130" spans="1:17">
      <c r="A130" s="50"/>
      <c r="B130" s="61"/>
      <c r="C130" s="61"/>
      <c r="D130" s="61"/>
      <c r="E130" s="61"/>
      <c r="F130" s="61"/>
      <c r="G130" s="61"/>
      <c r="H130" s="61"/>
      <c r="I130" s="50"/>
      <c r="J130" s="61"/>
      <c r="K130" s="61"/>
      <c r="L130" s="61"/>
      <c r="M130" s="61"/>
      <c r="N130" s="61"/>
      <c r="O130" s="61"/>
      <c r="P130" s="61"/>
      <c r="Q130" s="50"/>
    </row>
    <row r="131" spans="1:17">
      <c r="A131" s="50"/>
      <c r="B131" s="61"/>
      <c r="C131" s="61"/>
      <c r="D131" s="61"/>
      <c r="E131" s="61"/>
      <c r="F131" s="61"/>
      <c r="G131" s="61"/>
      <c r="H131" s="61"/>
      <c r="I131" s="50"/>
      <c r="J131" s="61"/>
      <c r="K131" s="61"/>
      <c r="L131" s="61"/>
      <c r="M131" s="61"/>
      <c r="N131" s="61"/>
      <c r="O131" s="61"/>
      <c r="P131" s="61"/>
      <c r="Q131" s="50"/>
    </row>
    <row r="132" spans="1:17">
      <c r="A132" s="50"/>
      <c r="B132" s="61"/>
      <c r="C132" s="61"/>
      <c r="D132" s="61"/>
      <c r="E132" s="61"/>
      <c r="F132" s="41" t="s">
        <v>27</v>
      </c>
      <c r="G132" s="42">
        <f>SUM(C119:H119)</f>
        <v>60</v>
      </c>
      <c r="H132" s="41" t="s">
        <v>28</v>
      </c>
      <c r="I132" s="50"/>
      <c r="J132" s="61"/>
      <c r="K132" s="61"/>
      <c r="L132" s="61"/>
      <c r="M132" s="61"/>
      <c r="N132" s="61"/>
      <c r="O132" s="61"/>
      <c r="P132" s="61"/>
      <c r="Q132" s="50"/>
    </row>
    <row r="133" spans="1:17">
      <c r="A133" s="56"/>
      <c r="B133" s="56"/>
      <c r="C133" s="56"/>
      <c r="D133" s="56"/>
      <c r="E133" s="56"/>
      <c r="F133" s="56"/>
      <c r="G133" s="16"/>
      <c r="H133" s="218"/>
      <c r="I133" s="56"/>
      <c r="J133" s="56"/>
      <c r="K133" s="56"/>
      <c r="L133" s="56"/>
      <c r="M133" s="56"/>
      <c r="N133" s="56"/>
      <c r="O133" s="16"/>
      <c r="P133" s="218"/>
      <c r="Q133" s="56"/>
    </row>
    <row r="134" spans="1:17">
      <c r="A134" s="56"/>
      <c r="B134" s="56"/>
      <c r="C134" s="56"/>
      <c r="D134" s="56"/>
      <c r="E134" s="56"/>
      <c r="F134" s="56"/>
      <c r="G134" s="16"/>
      <c r="H134" s="218"/>
      <c r="I134" s="56"/>
      <c r="J134" s="56"/>
      <c r="K134" s="56"/>
      <c r="L134" s="56"/>
      <c r="M134" s="56"/>
      <c r="N134" s="56"/>
      <c r="O134" s="16"/>
      <c r="P134" s="218"/>
      <c r="Q134" s="56"/>
    </row>
    <row r="135" spans="1:17" ht="18.75" hidden="1">
      <c r="A135" s="56"/>
      <c r="B135" s="64"/>
      <c r="C135" s="11"/>
      <c r="D135" s="11"/>
      <c r="E135" s="11"/>
      <c r="F135" s="11"/>
      <c r="G135" s="11"/>
      <c r="H135" s="10"/>
      <c r="I135" s="56"/>
      <c r="J135" s="64"/>
      <c r="K135" s="11"/>
      <c r="L135" s="11"/>
      <c r="M135" s="11"/>
      <c r="N135" s="11"/>
      <c r="O135" s="11"/>
      <c r="P135" s="10"/>
      <c r="Q135" s="56"/>
    </row>
    <row r="136" spans="1:17" hidden="1">
      <c r="A136" s="50"/>
      <c r="B136" s="40" t="s">
        <v>15</v>
      </c>
      <c r="C136" s="39" t="s">
        <v>21</v>
      </c>
      <c r="D136" s="39" t="s">
        <v>22</v>
      </c>
      <c r="E136" s="39" t="s">
        <v>23</v>
      </c>
      <c r="F136" s="39" t="s">
        <v>24</v>
      </c>
      <c r="G136" s="39" t="s">
        <v>25</v>
      </c>
      <c r="H136" s="39" t="s">
        <v>26</v>
      </c>
      <c r="I136" s="50"/>
      <c r="J136" s="40" t="s">
        <v>15</v>
      </c>
      <c r="K136" s="39" t="s">
        <v>21</v>
      </c>
      <c r="L136" s="39" t="s">
        <v>22</v>
      </c>
      <c r="M136" s="39" t="s">
        <v>23</v>
      </c>
      <c r="N136" s="39" t="s">
        <v>24</v>
      </c>
      <c r="O136" s="39" t="s">
        <v>25</v>
      </c>
      <c r="P136" s="39" t="s">
        <v>26</v>
      </c>
      <c r="Q136" s="50"/>
    </row>
    <row r="137" spans="1:17" hidden="1">
      <c r="A137" s="50"/>
      <c r="B137" s="36" t="s">
        <v>20</v>
      </c>
      <c r="C137" s="36">
        <f>COUNTIF('REKOD PRESTASI MURID'!$U$11:$U$70,1)</f>
        <v>0</v>
      </c>
      <c r="D137" s="36">
        <f>COUNTIF('REKOD PRESTASI MURID'!$U$11:$U$70,2)</f>
        <v>0</v>
      </c>
      <c r="E137" s="36">
        <f>COUNTIF('REKOD PRESTASI MURID'!$U$11:$U$70,3)</f>
        <v>0</v>
      </c>
      <c r="F137" s="36">
        <f>COUNTIF('REKOD PRESTASI MURID'!$U$11:$U$70,4)</f>
        <v>0</v>
      </c>
      <c r="G137" s="36">
        <f>COUNTIF('REKOD PRESTASI MURID'!$U$11:$U$70,5)</f>
        <v>0</v>
      </c>
      <c r="H137" s="36">
        <f>COUNTIF('REKOD PRESTASI MURID'!$U$11:$U$70,6)</f>
        <v>0</v>
      </c>
      <c r="I137" s="50"/>
      <c r="J137" s="36" t="s">
        <v>20</v>
      </c>
      <c r="K137" s="36">
        <f>COUNTIF('REKOD PRESTASI MURID'!$W$11:$W$70,1)</f>
        <v>0</v>
      </c>
      <c r="L137" s="36">
        <f>COUNTIF('REKOD PRESTASI MURID'!$W$11:$W$70,2)</f>
        <v>0</v>
      </c>
      <c r="M137" s="36">
        <f>COUNTIF('REKOD PRESTASI MURID'!$W$11:$W$70,3)</f>
        <v>0</v>
      </c>
      <c r="N137" s="36">
        <f>COUNTIF('REKOD PRESTASI MURID'!$W$11:$W$70,4)</f>
        <v>0</v>
      </c>
      <c r="O137" s="36">
        <f>COUNTIF('REKOD PRESTASI MURID'!$W$11:$W$70,5)</f>
        <v>0</v>
      </c>
      <c r="P137" s="36">
        <f>COUNTIF('REKOD PRESTASI MURID'!$W$11:$W$70,6)</f>
        <v>0</v>
      </c>
      <c r="Q137" s="50"/>
    </row>
    <row r="138" spans="1:17" hidden="1">
      <c r="A138" s="50"/>
      <c r="B138" s="61"/>
      <c r="C138" s="61"/>
      <c r="D138" s="61"/>
      <c r="E138" s="61"/>
      <c r="F138" s="61"/>
      <c r="G138" s="61"/>
      <c r="H138" s="61"/>
      <c r="I138" s="50"/>
      <c r="J138" s="61"/>
      <c r="K138" s="61"/>
      <c r="L138" s="61"/>
      <c r="M138" s="61"/>
      <c r="N138" s="61"/>
      <c r="O138" s="61"/>
      <c r="P138" s="61"/>
      <c r="Q138" s="50"/>
    </row>
    <row r="139" spans="1:17" hidden="1">
      <c r="A139" s="50"/>
      <c r="B139" s="61"/>
      <c r="C139" s="61"/>
      <c r="D139" s="61"/>
      <c r="E139" s="61"/>
      <c r="F139" s="61"/>
      <c r="G139" s="61"/>
      <c r="H139" s="61"/>
      <c r="I139" s="50"/>
      <c r="J139" s="61"/>
      <c r="K139" s="61"/>
      <c r="L139" s="61"/>
      <c r="M139" s="61"/>
      <c r="N139" s="37"/>
      <c r="O139" s="37"/>
      <c r="P139" s="37"/>
      <c r="Q139" s="50"/>
    </row>
    <row r="140" spans="1:17" hidden="1">
      <c r="A140" s="50"/>
      <c r="B140" s="61"/>
      <c r="C140" s="61"/>
      <c r="D140" s="61"/>
      <c r="E140" s="61"/>
      <c r="F140" s="61"/>
      <c r="G140" s="61"/>
      <c r="H140" s="61"/>
      <c r="I140" s="50"/>
      <c r="J140" s="61"/>
      <c r="K140" s="61"/>
      <c r="L140" s="61"/>
      <c r="M140" s="61"/>
      <c r="N140" s="37"/>
      <c r="O140" s="37"/>
      <c r="P140" s="37"/>
      <c r="Q140" s="50"/>
    </row>
    <row r="141" spans="1:17" hidden="1">
      <c r="A141" s="50"/>
      <c r="B141" s="61"/>
      <c r="C141" s="61"/>
      <c r="D141" s="61"/>
      <c r="E141" s="61"/>
      <c r="F141" s="61"/>
      <c r="G141" s="61"/>
      <c r="H141" s="61"/>
      <c r="I141" s="50"/>
      <c r="J141" s="61"/>
      <c r="K141" s="61"/>
      <c r="L141" s="61"/>
      <c r="M141" s="61"/>
      <c r="N141" s="37"/>
      <c r="O141" s="37"/>
      <c r="P141" s="37"/>
      <c r="Q141" s="50"/>
    </row>
    <row r="142" spans="1:17" hidden="1">
      <c r="A142" s="50"/>
      <c r="B142" s="61"/>
      <c r="C142" s="61"/>
      <c r="D142" s="61"/>
      <c r="E142" s="61"/>
      <c r="F142" s="61"/>
      <c r="G142" s="61"/>
      <c r="H142" s="61"/>
      <c r="I142" s="50"/>
      <c r="J142" s="61"/>
      <c r="K142" s="61"/>
      <c r="L142" s="61"/>
      <c r="M142" s="61"/>
      <c r="N142" s="37"/>
      <c r="O142" s="37"/>
      <c r="P142" s="37"/>
      <c r="Q142" s="50"/>
    </row>
    <row r="143" spans="1:17" hidden="1">
      <c r="A143" s="50"/>
      <c r="B143" s="61"/>
      <c r="C143" s="61"/>
      <c r="D143" s="61"/>
      <c r="E143" s="61"/>
      <c r="F143" s="61"/>
      <c r="G143" s="61"/>
      <c r="H143" s="61"/>
      <c r="I143" s="50"/>
      <c r="J143" s="61"/>
      <c r="K143" s="61"/>
      <c r="L143" s="61"/>
      <c r="M143" s="61"/>
      <c r="N143" s="37"/>
      <c r="O143" s="37"/>
      <c r="P143" s="37"/>
      <c r="Q143" s="50"/>
    </row>
    <row r="144" spans="1:17" hidden="1">
      <c r="A144" s="50"/>
      <c r="B144" s="61"/>
      <c r="C144" s="61"/>
      <c r="D144" s="61"/>
      <c r="E144" s="61"/>
      <c r="F144" s="61"/>
      <c r="G144" s="61"/>
      <c r="H144" s="61"/>
      <c r="I144" s="50"/>
      <c r="J144" s="61"/>
      <c r="K144" s="61"/>
      <c r="L144" s="61"/>
      <c r="M144" s="61"/>
      <c r="N144" s="37"/>
      <c r="O144" s="37"/>
      <c r="P144" s="37"/>
      <c r="Q144" s="50"/>
    </row>
    <row r="145" spans="1:17" hidden="1">
      <c r="A145" s="50"/>
      <c r="B145" s="61"/>
      <c r="C145" s="61"/>
      <c r="D145" s="61"/>
      <c r="E145" s="61"/>
      <c r="F145" s="61"/>
      <c r="G145" s="61"/>
      <c r="H145" s="61"/>
      <c r="I145" s="50"/>
      <c r="J145" s="61"/>
      <c r="K145" s="61"/>
      <c r="L145" s="61"/>
      <c r="M145" s="61"/>
      <c r="N145" s="37"/>
      <c r="O145" s="37"/>
      <c r="P145" s="37"/>
      <c r="Q145" s="50"/>
    </row>
    <row r="146" spans="1:17" hidden="1">
      <c r="A146" s="50"/>
      <c r="B146" s="61"/>
      <c r="C146" s="61"/>
      <c r="D146" s="61"/>
      <c r="E146" s="61"/>
      <c r="F146" s="61"/>
      <c r="G146" s="61"/>
      <c r="H146" s="61"/>
      <c r="I146" s="50"/>
      <c r="J146" s="61"/>
      <c r="K146" s="61"/>
      <c r="L146" s="61"/>
      <c r="M146" s="61"/>
      <c r="N146" s="37"/>
      <c r="O146" s="37"/>
      <c r="P146" s="37"/>
      <c r="Q146" s="50"/>
    </row>
    <row r="147" spans="1:17" hidden="1">
      <c r="A147" s="50"/>
      <c r="B147" s="61"/>
      <c r="C147" s="61"/>
      <c r="D147" s="61"/>
      <c r="E147" s="61"/>
      <c r="F147" s="61"/>
      <c r="G147" s="61"/>
      <c r="H147" s="61"/>
      <c r="I147" s="50"/>
      <c r="J147" s="61"/>
      <c r="K147" s="61"/>
      <c r="L147" s="61"/>
      <c r="M147" s="61"/>
      <c r="N147" s="61"/>
      <c r="O147" s="61"/>
      <c r="P147" s="61"/>
      <c r="Q147" s="50"/>
    </row>
    <row r="148" spans="1:17" hidden="1">
      <c r="A148" s="50"/>
      <c r="B148" s="61"/>
      <c r="C148" s="61"/>
      <c r="D148" s="61"/>
      <c r="E148" s="61"/>
      <c r="F148" s="61"/>
      <c r="G148" s="61"/>
      <c r="H148" s="61"/>
      <c r="I148" s="50"/>
      <c r="J148" s="61"/>
      <c r="K148" s="61"/>
      <c r="L148" s="61"/>
      <c r="M148" s="61"/>
      <c r="N148" s="61"/>
      <c r="O148" s="61"/>
      <c r="P148" s="61"/>
      <c r="Q148" s="50"/>
    </row>
    <row r="149" spans="1:17" hidden="1">
      <c r="A149" s="50"/>
      <c r="B149" s="61"/>
      <c r="C149" s="61"/>
      <c r="D149" s="61"/>
      <c r="E149" s="61"/>
      <c r="F149" s="61"/>
      <c r="G149" s="61"/>
      <c r="H149" s="61"/>
      <c r="I149" s="50"/>
      <c r="J149" s="61"/>
      <c r="K149" s="61"/>
      <c r="L149" s="61"/>
      <c r="M149" s="61"/>
      <c r="N149" s="61"/>
      <c r="O149" s="61"/>
      <c r="P149" s="61"/>
      <c r="Q149" s="50"/>
    </row>
    <row r="150" spans="1:17" hidden="1">
      <c r="A150" s="50"/>
      <c r="B150" s="61"/>
      <c r="C150" s="61"/>
      <c r="D150" s="61"/>
      <c r="E150" s="61"/>
      <c r="F150" s="41" t="s">
        <v>27</v>
      </c>
      <c r="G150" s="42">
        <f>SUM(C137:H137)</f>
        <v>0</v>
      </c>
      <c r="H150" s="41" t="s">
        <v>28</v>
      </c>
      <c r="I150" s="51"/>
      <c r="J150" s="61"/>
      <c r="K150" s="61"/>
      <c r="L150" s="61"/>
      <c r="M150" s="61"/>
      <c r="N150" s="41" t="s">
        <v>27</v>
      </c>
      <c r="O150" s="42">
        <f>SUM(K137:P137)</f>
        <v>0</v>
      </c>
      <c r="P150" s="41" t="s">
        <v>28</v>
      </c>
      <c r="Q150" s="50"/>
    </row>
    <row r="151" spans="1:17" hidden="1">
      <c r="A151" s="50"/>
      <c r="B151" s="50"/>
      <c r="C151" s="50"/>
      <c r="D151" s="50"/>
      <c r="E151" s="50"/>
      <c r="F151" s="50"/>
      <c r="G151" s="51"/>
      <c r="H151" s="216"/>
      <c r="I151" s="51"/>
      <c r="J151" s="50"/>
      <c r="K151" s="50"/>
      <c r="L151" s="50"/>
      <c r="M151" s="50"/>
      <c r="N151" s="50"/>
      <c r="O151" s="51"/>
      <c r="P151" s="216"/>
      <c r="Q151" s="50"/>
    </row>
    <row r="152" spans="1:17" hidden="1">
      <c r="A152" s="50"/>
      <c r="B152" s="50"/>
      <c r="C152" s="50"/>
      <c r="D152" s="50"/>
      <c r="E152" s="50"/>
      <c r="F152" s="50"/>
      <c r="G152" s="51"/>
      <c r="H152" s="216"/>
      <c r="I152" s="51"/>
      <c r="J152" s="50"/>
      <c r="K152" s="50"/>
      <c r="L152" s="50"/>
      <c r="M152" s="50"/>
      <c r="N152" s="50"/>
      <c r="O152" s="51"/>
      <c r="P152" s="216"/>
      <c r="Q152" s="50"/>
    </row>
    <row r="153" spans="1:17" ht="18.75" hidden="1">
      <c r="A153" s="50"/>
      <c r="B153" s="64"/>
      <c r="C153" s="11"/>
      <c r="D153" s="11"/>
      <c r="E153" s="11"/>
      <c r="F153" s="11"/>
      <c r="G153" s="11"/>
      <c r="H153" s="10"/>
      <c r="I153" s="16"/>
      <c r="J153" s="64"/>
      <c r="K153" s="11"/>
      <c r="L153" s="11"/>
      <c r="M153" s="11"/>
      <c r="N153" s="11"/>
      <c r="O153" s="11"/>
      <c r="P153" s="10"/>
      <c r="Q153" s="56"/>
    </row>
    <row r="154" spans="1:17" hidden="1">
      <c r="A154" s="50"/>
      <c r="B154" s="40" t="s">
        <v>15</v>
      </c>
      <c r="C154" s="39" t="s">
        <v>21</v>
      </c>
      <c r="D154" s="39" t="s">
        <v>22</v>
      </c>
      <c r="E154" s="39" t="s">
        <v>23</v>
      </c>
      <c r="F154" s="39" t="s">
        <v>24</v>
      </c>
      <c r="G154" s="39" t="s">
        <v>25</v>
      </c>
      <c r="H154" s="39" t="s">
        <v>26</v>
      </c>
      <c r="I154" s="50"/>
      <c r="J154" s="40" t="s">
        <v>15</v>
      </c>
      <c r="K154" s="39" t="s">
        <v>21</v>
      </c>
      <c r="L154" s="39" t="s">
        <v>22</v>
      </c>
      <c r="M154" s="39" t="s">
        <v>23</v>
      </c>
      <c r="N154" s="39" t="s">
        <v>24</v>
      </c>
      <c r="O154" s="39" t="s">
        <v>25</v>
      </c>
      <c r="P154" s="39" t="s">
        <v>26</v>
      </c>
      <c r="Q154" s="50"/>
    </row>
    <row r="155" spans="1:17" hidden="1">
      <c r="A155" s="50"/>
      <c r="B155" s="36" t="s">
        <v>20</v>
      </c>
      <c r="C155" s="36">
        <f>COUNTIF('REKOD PRESTASI MURID'!$X$11:$X$70,1)</f>
        <v>0</v>
      </c>
      <c r="D155" s="36">
        <f>COUNTIF('REKOD PRESTASI MURID'!$X$11:$X$70,2)</f>
        <v>0</v>
      </c>
      <c r="E155" s="36">
        <f>COUNTIF('REKOD PRESTASI MURID'!$X$11:$X$70,3)</f>
        <v>0</v>
      </c>
      <c r="F155" s="36">
        <f>COUNTIF('REKOD PRESTASI MURID'!$X$11:$X$70,4)</f>
        <v>0</v>
      </c>
      <c r="G155" s="36">
        <f>COUNTIF('REKOD PRESTASI MURID'!$X$11:$X$70,5)</f>
        <v>0</v>
      </c>
      <c r="H155" s="36">
        <f>COUNTIF('REKOD PRESTASI MURID'!$X$11:$X$70,6)</f>
        <v>0</v>
      </c>
      <c r="I155" s="50"/>
      <c r="J155" s="36" t="s">
        <v>20</v>
      </c>
      <c r="K155" s="36">
        <f>COUNTIF('REKOD PRESTASI MURID'!$Y$11:$Y$70,1)</f>
        <v>0</v>
      </c>
      <c r="L155" s="36">
        <f>COUNTIF('REKOD PRESTASI MURID'!$Y$11:$Y$70,2)</f>
        <v>0</v>
      </c>
      <c r="M155" s="36">
        <f>COUNTIF('REKOD PRESTASI MURID'!$Y$11:$Y$70,3)</f>
        <v>0</v>
      </c>
      <c r="N155" s="38">
        <f>COUNTIF('REKOD PRESTASI MURID'!$Y$11:$Y$70,4)</f>
        <v>0</v>
      </c>
      <c r="O155" s="36">
        <f>COUNTIF('REKOD PRESTASI MURID'!$Y$11:$Y$70,5)</f>
        <v>0</v>
      </c>
      <c r="P155" s="36">
        <f>COUNTIF('REKOD PRESTASI MURID'!$Y$11:$Y$70,6)</f>
        <v>0</v>
      </c>
      <c r="Q155" s="50"/>
    </row>
    <row r="156" spans="1:17" hidden="1">
      <c r="A156" s="50"/>
      <c r="B156" s="50"/>
      <c r="C156" s="50"/>
      <c r="D156" s="50"/>
      <c r="E156" s="50"/>
      <c r="F156" s="50"/>
      <c r="G156" s="50"/>
      <c r="H156" s="50"/>
      <c r="I156" s="50"/>
      <c r="J156" s="50"/>
      <c r="K156" s="50"/>
      <c r="L156" s="50"/>
      <c r="M156" s="50"/>
      <c r="N156" s="50"/>
      <c r="O156" s="50"/>
      <c r="P156" s="50"/>
      <c r="Q156" s="50"/>
    </row>
    <row r="157" spans="1:17" hidden="1">
      <c r="A157" s="50"/>
      <c r="B157" s="50"/>
      <c r="C157" s="50"/>
      <c r="D157" s="50"/>
      <c r="E157" s="50"/>
      <c r="F157" s="50"/>
      <c r="G157" s="50"/>
      <c r="H157" s="50"/>
      <c r="I157" s="50"/>
      <c r="J157" s="50"/>
      <c r="K157" s="50"/>
      <c r="L157" s="50"/>
      <c r="M157" s="50"/>
      <c r="N157" s="50"/>
      <c r="O157" s="50"/>
      <c r="P157" s="50"/>
      <c r="Q157" s="50"/>
    </row>
    <row r="158" spans="1:17" hidden="1">
      <c r="A158" s="50"/>
      <c r="B158" s="50"/>
      <c r="C158" s="50"/>
      <c r="D158" s="50"/>
      <c r="E158" s="50"/>
      <c r="F158" s="50"/>
      <c r="G158" s="50"/>
      <c r="H158" s="50"/>
      <c r="I158" s="50"/>
      <c r="J158" s="50"/>
      <c r="K158" s="50"/>
      <c r="L158" s="50"/>
      <c r="M158" s="50"/>
      <c r="N158" s="50"/>
      <c r="O158" s="50"/>
      <c r="P158" s="50"/>
      <c r="Q158" s="50"/>
    </row>
    <row r="159" spans="1:17" hidden="1">
      <c r="A159" s="50"/>
      <c r="B159" s="50"/>
      <c r="C159" s="50"/>
      <c r="D159" s="50"/>
      <c r="E159" s="50"/>
      <c r="F159" s="50"/>
      <c r="G159" s="50"/>
      <c r="H159" s="50"/>
      <c r="I159" s="50"/>
      <c r="J159" s="50"/>
      <c r="K159" s="50"/>
      <c r="L159" s="50"/>
      <c r="M159" s="50"/>
      <c r="N159" s="50"/>
      <c r="O159" s="50"/>
      <c r="P159" s="50"/>
      <c r="Q159" s="50"/>
    </row>
    <row r="160" spans="1:17" hidden="1">
      <c r="A160" s="50"/>
      <c r="B160" s="50"/>
      <c r="C160" s="50"/>
      <c r="D160" s="50"/>
      <c r="E160" s="50"/>
      <c r="F160" s="50"/>
      <c r="G160" s="50"/>
      <c r="H160" s="50"/>
      <c r="I160" s="50"/>
      <c r="J160" s="50"/>
      <c r="K160" s="50"/>
      <c r="L160" s="50"/>
      <c r="M160" s="50"/>
      <c r="N160" s="50"/>
      <c r="O160" s="50"/>
      <c r="P160" s="50"/>
      <c r="Q160" s="50"/>
    </row>
    <row r="161" spans="1:17" hidden="1">
      <c r="A161" s="50"/>
      <c r="B161" s="50"/>
      <c r="C161" s="50"/>
      <c r="D161" s="50"/>
      <c r="E161" s="50"/>
      <c r="F161" s="50"/>
      <c r="G161" s="50"/>
      <c r="H161" s="50"/>
      <c r="I161" s="50"/>
      <c r="J161" s="50"/>
      <c r="K161" s="50"/>
      <c r="L161" s="50"/>
      <c r="M161" s="50"/>
      <c r="N161" s="50"/>
      <c r="O161" s="50"/>
      <c r="P161" s="50"/>
      <c r="Q161" s="50"/>
    </row>
    <row r="162" spans="1:17" hidden="1">
      <c r="A162" s="50"/>
      <c r="B162" s="50"/>
      <c r="C162" s="50"/>
      <c r="D162" s="50"/>
      <c r="E162" s="50"/>
      <c r="F162" s="50"/>
      <c r="G162" s="50"/>
      <c r="H162" s="50"/>
      <c r="I162" s="50"/>
      <c r="J162" s="50"/>
      <c r="K162" s="50"/>
      <c r="L162" s="50"/>
      <c r="M162" s="50"/>
      <c r="N162" s="50"/>
      <c r="O162" s="50"/>
      <c r="P162" s="50"/>
      <c r="Q162" s="50"/>
    </row>
    <row r="163" spans="1:17" hidden="1">
      <c r="A163" s="50"/>
      <c r="B163" s="50"/>
      <c r="C163" s="50"/>
      <c r="D163" s="50"/>
      <c r="E163" s="50"/>
      <c r="F163" s="50"/>
      <c r="G163" s="50"/>
      <c r="H163" s="50"/>
      <c r="I163" s="50"/>
      <c r="J163" s="50"/>
      <c r="K163" s="50"/>
      <c r="L163" s="50"/>
      <c r="M163" s="50"/>
      <c r="N163" s="50"/>
      <c r="O163" s="50"/>
      <c r="P163" s="50"/>
      <c r="Q163" s="50"/>
    </row>
    <row r="164" spans="1:17" hidden="1">
      <c r="A164" s="50"/>
      <c r="B164" s="50"/>
      <c r="C164" s="50"/>
      <c r="D164" s="50"/>
      <c r="E164" s="50"/>
      <c r="F164" s="50"/>
      <c r="G164" s="50"/>
      <c r="H164" s="50"/>
      <c r="I164" s="50"/>
      <c r="J164" s="50"/>
      <c r="K164" s="50"/>
      <c r="L164" s="50"/>
      <c r="M164" s="50"/>
      <c r="N164" s="50"/>
      <c r="O164" s="50"/>
      <c r="P164" s="50"/>
      <c r="Q164" s="50"/>
    </row>
    <row r="165" spans="1:17" hidden="1">
      <c r="A165" s="50"/>
      <c r="B165" s="50"/>
      <c r="C165" s="50"/>
      <c r="D165" s="50"/>
      <c r="E165" s="50"/>
      <c r="F165" s="50"/>
      <c r="G165" s="50"/>
      <c r="H165" s="50"/>
      <c r="I165" s="50"/>
      <c r="J165" s="50"/>
      <c r="K165" s="50"/>
      <c r="L165" s="50"/>
      <c r="M165" s="50"/>
      <c r="N165" s="50"/>
      <c r="O165" s="50"/>
      <c r="P165" s="50"/>
      <c r="Q165" s="50"/>
    </row>
    <row r="166" spans="1:17" hidden="1">
      <c r="A166" s="50"/>
      <c r="B166" s="50"/>
      <c r="C166" s="50"/>
      <c r="D166" s="50"/>
      <c r="E166" s="50"/>
      <c r="F166" s="50"/>
      <c r="G166" s="50"/>
      <c r="H166" s="50"/>
      <c r="I166" s="50"/>
      <c r="J166" s="50"/>
      <c r="K166" s="50"/>
      <c r="L166" s="50"/>
      <c r="M166" s="50"/>
      <c r="N166" s="50"/>
      <c r="O166" s="50"/>
      <c r="P166" s="50"/>
      <c r="Q166" s="50"/>
    </row>
    <row r="167" spans="1:17" hidden="1">
      <c r="A167" s="50"/>
      <c r="B167" s="50"/>
      <c r="C167" s="50"/>
      <c r="D167" s="50"/>
      <c r="E167" s="50"/>
      <c r="F167" s="50"/>
      <c r="G167" s="50"/>
      <c r="H167" s="50"/>
      <c r="I167" s="50"/>
      <c r="J167" s="50"/>
      <c r="K167" s="50"/>
      <c r="L167" s="50"/>
      <c r="M167" s="50"/>
      <c r="N167" s="50"/>
      <c r="O167" s="50"/>
      <c r="P167" s="50"/>
      <c r="Q167" s="50"/>
    </row>
    <row r="168" spans="1:17" hidden="1">
      <c r="A168" s="50"/>
      <c r="B168" s="50"/>
      <c r="C168" s="50"/>
      <c r="D168" s="50"/>
      <c r="E168" s="50"/>
      <c r="F168" s="41" t="s">
        <v>27</v>
      </c>
      <c r="G168" s="42">
        <f>SUM(C155:H155)</f>
        <v>0</v>
      </c>
      <c r="H168" s="41" t="s">
        <v>28</v>
      </c>
      <c r="I168" s="50"/>
      <c r="J168" s="50"/>
      <c r="K168" s="50"/>
      <c r="L168" s="50"/>
      <c r="M168" s="50"/>
      <c r="N168" s="41" t="s">
        <v>27</v>
      </c>
      <c r="O168" s="42">
        <f>SUM(K155:P155)</f>
        <v>0</v>
      </c>
      <c r="P168" s="41" t="s">
        <v>28</v>
      </c>
      <c r="Q168" s="50"/>
    </row>
    <row r="169" spans="1:17" hidden="1">
      <c r="A169" s="50"/>
      <c r="B169" s="50"/>
      <c r="C169" s="50"/>
      <c r="D169" s="50"/>
      <c r="E169" s="50"/>
      <c r="F169" s="50"/>
      <c r="G169" s="50"/>
      <c r="H169" s="50"/>
      <c r="I169" s="50"/>
      <c r="J169" s="50"/>
      <c r="K169" s="50"/>
      <c r="L169" s="50"/>
      <c r="M169" s="50"/>
      <c r="N169" s="50"/>
      <c r="O169" s="50"/>
      <c r="P169" s="50"/>
      <c r="Q169" s="50"/>
    </row>
    <row r="170" spans="1:17" hidden="1">
      <c r="A170" s="50"/>
      <c r="B170" s="50"/>
      <c r="C170" s="50"/>
      <c r="D170" s="50"/>
      <c r="E170" s="50"/>
      <c r="F170" s="50"/>
      <c r="G170" s="50"/>
      <c r="H170" s="50"/>
      <c r="I170" s="50"/>
      <c r="J170" s="50"/>
      <c r="K170" s="50"/>
      <c r="L170" s="50"/>
      <c r="M170" s="50"/>
      <c r="N170" s="50"/>
      <c r="O170" s="50"/>
      <c r="P170" s="50"/>
      <c r="Q170" s="50"/>
    </row>
    <row r="171" spans="1:17" hidden="1">
      <c r="A171" s="50"/>
      <c r="B171" s="50"/>
      <c r="C171" s="50"/>
      <c r="D171" s="50"/>
      <c r="E171" s="50"/>
      <c r="F171" s="50"/>
      <c r="G171" s="50"/>
      <c r="H171" s="50"/>
      <c r="I171" s="50"/>
      <c r="J171" s="50"/>
      <c r="K171" s="50"/>
      <c r="L171" s="50"/>
      <c r="M171" s="50"/>
      <c r="N171" s="50"/>
      <c r="O171" s="50"/>
      <c r="P171" s="50"/>
      <c r="Q171" s="50"/>
    </row>
  </sheetData>
  <mergeCells count="19">
    <mergeCell ref="H133:H134"/>
    <mergeCell ref="P133:P134"/>
    <mergeCell ref="H151:H152"/>
    <mergeCell ref="P151:P152"/>
    <mergeCell ref="H79:H80"/>
    <mergeCell ref="P79:P80"/>
    <mergeCell ref="H97:H98"/>
    <mergeCell ref="P97:P98"/>
    <mergeCell ref="H115:H116"/>
    <mergeCell ref="P115:P116"/>
    <mergeCell ref="H43:H44"/>
    <mergeCell ref="P43:P44"/>
    <mergeCell ref="H61:H62"/>
    <mergeCell ref="P61:P62"/>
    <mergeCell ref="A1:Q4"/>
    <mergeCell ref="H6:H7"/>
    <mergeCell ref="P6:P7"/>
    <mergeCell ref="H25:H26"/>
    <mergeCell ref="P25:P26"/>
  </mergeCells>
  <phoneticPr fontId="39" type="noConversion"/>
  <printOptions horizontalCentered="1"/>
  <pageMargins left="0.25" right="0.25" top="0.75" bottom="0.75" header="0.3" footer="0.3"/>
  <pageSetup paperSize="9" scale="52" fitToHeight="0"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REKOD PRESTASI MURID</vt:lpstr>
      <vt:lpstr>LAPORAN MURID (INDIVIDU)</vt:lpstr>
      <vt:lpstr>DATA PERNYATAAN</vt:lpstr>
      <vt:lpstr>GRAF PELAPORAN</vt:lpstr>
      <vt:lpstr>'DATA PERNYATAAN'!Print_Area</vt:lpstr>
      <vt:lpstr>'LAPORAN MURID (INDIVIDU)'!Print_Area</vt:lpstr>
      <vt:lpstr>'REKOD PRESTASI MURID'!Print_Area</vt:lpstr>
      <vt:lpstr>'REKOD PRESTASI MURID'!Print_Titles</vt:lpstr>
    </vt:vector>
  </TitlesOfParts>
  <Company>Acer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NG</cp:lastModifiedBy>
  <cp:lastPrinted>2016-04-02T01:58:49Z</cp:lastPrinted>
  <dcterms:created xsi:type="dcterms:W3CDTF">2013-07-10T02:44:08Z</dcterms:created>
  <dcterms:modified xsi:type="dcterms:W3CDTF">2016-07-06T03:04:50Z</dcterms:modified>
</cp:coreProperties>
</file>

<file path=userCustomization/customUI.xml><?xml version="1.0" encoding="utf-8"?>
<mso:customUI xmlns:mso="http://schemas.microsoft.com/office/2006/01/customui">
  <mso:ribbon>
    <mso:qat>
      <mso:documentControls>
        <mso:control idQ="mso:FormControlComboBox" visible="true"/>
      </mso:documentControls>
    </mso:qat>
  </mso:ribbon>
</mso:customUI>
</file>